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uhamad Arif Maulana\Desktop\"/>
    </mc:Choice>
  </mc:AlternateContent>
  <bookViews>
    <workbookView xWindow="1370" yWindow="470" windowWidth="31910" windowHeight="23300" tabRatio="414" activeTab="1"/>
  </bookViews>
  <sheets>
    <sheet name="ABOUT" sheetId="6" r:id="rId1"/>
    <sheet name="WORKSHEET" sheetId="2" r:id="rId2"/>
    <sheet name="DEFINITIONS" sheetId="3" r:id="rId3"/>
    <sheet name="CALCULATIONS" sheetId="8" r:id="rId4"/>
  </sheets>
  <definedNames>
    <definedName name="_xlnm._FilterDatabase" localSheetId="1" hidden="1">WORKSHEET!$A$5:$P$84</definedName>
    <definedName name="_xlnm.Print_Area" localSheetId="0">ABOUT!$B$1:$F$50</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2" i="3" l="1"/>
  <c r="A2" i="8"/>
  <c r="A2" i="2"/>
  <c r="P114" i="8"/>
  <c r="O114" i="8"/>
  <c r="P112" i="8"/>
  <c r="O112" i="8"/>
  <c r="P110" i="8"/>
  <c r="O110" i="8"/>
  <c r="P108" i="8"/>
  <c r="O108" i="8"/>
  <c r="P102" i="8"/>
  <c r="O102" i="8"/>
  <c r="P100" i="8"/>
  <c r="O100" i="8"/>
  <c r="P98" i="8"/>
  <c r="O98" i="8"/>
  <c r="P96" i="8"/>
  <c r="O96" i="8"/>
  <c r="X114" i="8"/>
  <c r="W114" i="8"/>
  <c r="X112" i="8"/>
  <c r="W112" i="8"/>
  <c r="X110" i="8"/>
  <c r="W110" i="8"/>
  <c r="X108" i="8"/>
  <c r="W108" i="8"/>
  <c r="X102" i="8"/>
  <c r="W102" i="8"/>
  <c r="X100" i="8"/>
  <c r="W100" i="8"/>
  <c r="X98" i="8"/>
  <c r="W98" i="8"/>
  <c r="X96" i="8"/>
  <c r="W96" i="8"/>
  <c r="T114" i="8"/>
  <c r="S114" i="8"/>
  <c r="T112" i="8"/>
  <c r="S112" i="8"/>
  <c r="T110" i="8"/>
  <c r="S110" i="8"/>
  <c r="T108" i="8"/>
  <c r="S108" i="8"/>
  <c r="T102" i="8"/>
  <c r="S102" i="8"/>
  <c r="T100" i="8"/>
  <c r="S100" i="8"/>
  <c r="T98" i="8"/>
  <c r="S98" i="8"/>
  <c r="T96" i="8"/>
  <c r="S96" i="8"/>
  <c r="H39" i="8"/>
  <c r="I39" i="8"/>
  <c r="J39" i="8"/>
  <c r="K39" i="8"/>
  <c r="O39" i="8"/>
  <c r="P39" i="8"/>
  <c r="S39" i="8"/>
  <c r="T39" i="8"/>
  <c r="W39" i="8"/>
  <c r="X39" i="8"/>
  <c r="H40" i="8"/>
  <c r="I40" i="8"/>
  <c r="J40" i="8"/>
  <c r="K40" i="8"/>
  <c r="O40" i="8"/>
  <c r="P40" i="8"/>
  <c r="S40" i="8"/>
  <c r="T40" i="8"/>
  <c r="W40" i="8"/>
  <c r="X40" i="8"/>
  <c r="H41" i="8"/>
  <c r="I41" i="8"/>
  <c r="J41" i="8"/>
  <c r="K41" i="8"/>
  <c r="O41" i="8"/>
  <c r="P41" i="8"/>
  <c r="S41" i="8"/>
  <c r="T41" i="8"/>
  <c r="W41" i="8"/>
  <c r="X41" i="8"/>
  <c r="H42" i="8"/>
  <c r="I42" i="8"/>
  <c r="J42" i="8"/>
  <c r="K42" i="8"/>
  <c r="O42" i="8"/>
  <c r="P42" i="8"/>
  <c r="S42" i="8"/>
  <c r="T42" i="8"/>
  <c r="W42" i="8"/>
  <c r="X42" i="8"/>
  <c r="H43" i="8"/>
  <c r="I43" i="8"/>
  <c r="J43" i="8"/>
  <c r="K43" i="8"/>
  <c r="O43" i="8"/>
  <c r="P43" i="8"/>
  <c r="S43" i="8"/>
  <c r="T43" i="8"/>
  <c r="W43" i="8"/>
  <c r="X43" i="8"/>
  <c r="H44" i="8"/>
  <c r="I44" i="8"/>
  <c r="J44" i="8"/>
  <c r="K44" i="8"/>
  <c r="O44" i="8"/>
  <c r="P44" i="8"/>
  <c r="S44" i="8"/>
  <c r="T44" i="8"/>
  <c r="W44" i="8"/>
  <c r="X44" i="8"/>
  <c r="H45" i="8"/>
  <c r="I45" i="8"/>
  <c r="J45" i="8"/>
  <c r="K45" i="8"/>
  <c r="O45" i="8"/>
  <c r="P45" i="8"/>
  <c r="S45" i="8"/>
  <c r="T45" i="8"/>
  <c r="W45" i="8"/>
  <c r="X45" i="8"/>
  <c r="H46" i="8"/>
  <c r="I46" i="8"/>
  <c r="J46" i="8"/>
  <c r="K46" i="8"/>
  <c r="O46" i="8"/>
  <c r="P46" i="8"/>
  <c r="S46" i="8"/>
  <c r="T46" i="8"/>
  <c r="W46" i="8"/>
  <c r="X46" i="8"/>
  <c r="H48" i="8"/>
  <c r="I48" i="8"/>
  <c r="J48" i="8"/>
  <c r="K48" i="8"/>
  <c r="O48" i="8"/>
  <c r="P48" i="8"/>
  <c r="S48" i="8"/>
  <c r="T48" i="8"/>
  <c r="W48" i="8"/>
  <c r="X48" i="8"/>
  <c r="H49" i="8"/>
  <c r="I49" i="8"/>
  <c r="J49" i="8"/>
  <c r="K49" i="8"/>
  <c r="O49" i="8"/>
  <c r="P49" i="8"/>
  <c r="S49" i="8"/>
  <c r="T49" i="8"/>
  <c r="W49" i="8"/>
  <c r="X49" i="8"/>
  <c r="H50" i="8"/>
  <c r="I50" i="8"/>
  <c r="J50" i="8"/>
  <c r="K50" i="8"/>
  <c r="O50" i="8"/>
  <c r="P50" i="8"/>
  <c r="S50" i="8"/>
  <c r="T50" i="8"/>
  <c r="W50" i="8"/>
  <c r="X50" i="8"/>
  <c r="H51" i="8"/>
  <c r="I51" i="8"/>
  <c r="J51" i="8"/>
  <c r="K51" i="8"/>
  <c r="O51" i="8"/>
  <c r="P51" i="8"/>
  <c r="S51" i="8"/>
  <c r="T51" i="8"/>
  <c r="W51" i="8"/>
  <c r="X51" i="8"/>
  <c r="H52" i="8"/>
  <c r="I52" i="8"/>
  <c r="J52" i="8"/>
  <c r="K52" i="8"/>
  <c r="O52" i="8"/>
  <c r="P52" i="8"/>
  <c r="S52" i="8"/>
  <c r="T52" i="8"/>
  <c r="W52" i="8"/>
  <c r="X52" i="8"/>
  <c r="H53" i="8"/>
  <c r="I53" i="8"/>
  <c r="J53" i="8"/>
  <c r="K53" i="8"/>
  <c r="O53" i="8"/>
  <c r="P53" i="8"/>
  <c r="S53" i="8"/>
  <c r="T53" i="8"/>
  <c r="W53" i="8"/>
  <c r="X53" i="8"/>
  <c r="H55" i="8"/>
  <c r="I55" i="8"/>
  <c r="J55" i="8"/>
  <c r="K55" i="8"/>
  <c r="O55" i="8"/>
  <c r="P55" i="8"/>
  <c r="S55" i="8"/>
  <c r="T55" i="8"/>
  <c r="W55" i="8"/>
  <c r="X55" i="8"/>
  <c r="H56" i="8"/>
  <c r="I56" i="8"/>
  <c r="J56" i="8"/>
  <c r="K56" i="8"/>
  <c r="O56" i="8"/>
  <c r="P56" i="8"/>
  <c r="S56" i="8"/>
  <c r="T56" i="8"/>
  <c r="W56" i="8"/>
  <c r="X56" i="8"/>
  <c r="H57" i="8"/>
  <c r="I57" i="8"/>
  <c r="J57" i="8"/>
  <c r="K57" i="8"/>
  <c r="O57" i="8"/>
  <c r="P57" i="8"/>
  <c r="S57" i="8"/>
  <c r="T57" i="8"/>
  <c r="W57" i="8"/>
  <c r="X57" i="8"/>
  <c r="H59" i="8"/>
  <c r="I59" i="8"/>
  <c r="J59" i="8"/>
  <c r="K59" i="8"/>
  <c r="O59" i="8"/>
  <c r="P59" i="8"/>
  <c r="S59" i="8"/>
  <c r="T59" i="8"/>
  <c r="W59" i="8"/>
  <c r="X59" i="8"/>
  <c r="H60" i="8"/>
  <c r="I60" i="8"/>
  <c r="J60" i="8"/>
  <c r="K60" i="8"/>
  <c r="O60" i="8"/>
  <c r="P60" i="8"/>
  <c r="S60" i="8"/>
  <c r="T60" i="8"/>
  <c r="W60" i="8"/>
  <c r="X60" i="8"/>
  <c r="H63" i="8"/>
  <c r="I63" i="8"/>
  <c r="J63" i="8"/>
  <c r="K63" i="8"/>
  <c r="O63" i="8"/>
  <c r="P63" i="8"/>
  <c r="S63" i="8"/>
  <c r="T63" i="8"/>
  <c r="W63" i="8"/>
  <c r="X63" i="8"/>
  <c r="H64" i="8"/>
  <c r="I64" i="8"/>
  <c r="J64" i="8"/>
  <c r="K64" i="8"/>
  <c r="O64" i="8"/>
  <c r="P64" i="8"/>
  <c r="S64" i="8"/>
  <c r="T64" i="8"/>
  <c r="W64" i="8"/>
  <c r="X64" i="8"/>
  <c r="H65" i="8"/>
  <c r="I65" i="8"/>
  <c r="J65" i="8"/>
  <c r="K65" i="8"/>
  <c r="O65" i="8"/>
  <c r="P65" i="8"/>
  <c r="S65" i="8"/>
  <c r="T65" i="8"/>
  <c r="W65" i="8"/>
  <c r="X65" i="8"/>
  <c r="H67" i="8"/>
  <c r="I67" i="8"/>
  <c r="J67" i="8"/>
  <c r="K67" i="8"/>
  <c r="O67" i="8"/>
  <c r="P67" i="8"/>
  <c r="S67" i="8"/>
  <c r="T67" i="8"/>
  <c r="W67" i="8"/>
  <c r="X67" i="8"/>
  <c r="H68" i="8"/>
  <c r="I68" i="8"/>
  <c r="J68" i="8"/>
  <c r="K68" i="8"/>
  <c r="O68" i="8"/>
  <c r="P68" i="8"/>
  <c r="S68" i="8"/>
  <c r="T68" i="8"/>
  <c r="W68" i="8"/>
  <c r="X68" i="8"/>
  <c r="H69" i="8"/>
  <c r="I69" i="8"/>
  <c r="J69" i="8"/>
  <c r="K69" i="8"/>
  <c r="O69" i="8"/>
  <c r="P69" i="8"/>
  <c r="S69" i="8"/>
  <c r="T69" i="8"/>
  <c r="W69" i="8"/>
  <c r="X69" i="8"/>
  <c r="H70" i="8"/>
  <c r="I70" i="8"/>
  <c r="J70" i="8"/>
  <c r="K70" i="8"/>
  <c r="O70" i="8"/>
  <c r="P70" i="8"/>
  <c r="S70" i="8"/>
  <c r="T70" i="8"/>
  <c r="W70" i="8"/>
  <c r="X70" i="8"/>
  <c r="H71" i="8"/>
  <c r="I71" i="8"/>
  <c r="J71" i="8"/>
  <c r="K71" i="8"/>
  <c r="O71" i="8"/>
  <c r="P71" i="8"/>
  <c r="S71" i="8"/>
  <c r="T71" i="8"/>
  <c r="W71" i="8"/>
  <c r="X71" i="8"/>
  <c r="H72" i="8"/>
  <c r="I72" i="8"/>
  <c r="J72" i="8"/>
  <c r="K72" i="8"/>
  <c r="O72" i="8"/>
  <c r="P72" i="8"/>
  <c r="S72" i="8"/>
  <c r="T72" i="8"/>
  <c r="W72" i="8"/>
  <c r="X72" i="8"/>
  <c r="H73" i="8"/>
  <c r="I73" i="8"/>
  <c r="J73" i="8"/>
  <c r="K73" i="8"/>
  <c r="O73" i="8"/>
  <c r="P73" i="8"/>
  <c r="S73" i="8"/>
  <c r="T73" i="8"/>
  <c r="W73" i="8"/>
  <c r="X73" i="8"/>
  <c r="H74" i="8"/>
  <c r="I74" i="8"/>
  <c r="J74" i="8"/>
  <c r="K74" i="8"/>
  <c r="O74" i="8"/>
  <c r="P74" i="8"/>
  <c r="S74" i="8"/>
  <c r="T74" i="8"/>
  <c r="W74" i="8"/>
  <c r="X74" i="8"/>
  <c r="H75" i="8"/>
  <c r="I75" i="8"/>
  <c r="J75" i="8"/>
  <c r="K75" i="8"/>
  <c r="O75" i="8"/>
  <c r="P75" i="8"/>
  <c r="S75" i="8"/>
  <c r="T75" i="8"/>
  <c r="W75" i="8"/>
  <c r="X75" i="8"/>
  <c r="H77" i="8"/>
  <c r="I77" i="8"/>
  <c r="J77" i="8"/>
  <c r="K77" i="8"/>
  <c r="O77" i="8"/>
  <c r="P77" i="8"/>
  <c r="S77" i="8"/>
  <c r="T77" i="8"/>
  <c r="W77" i="8"/>
  <c r="X77" i="8"/>
  <c r="H78" i="8"/>
  <c r="I78" i="8"/>
  <c r="J78" i="8"/>
  <c r="K78" i="8"/>
  <c r="O78" i="8"/>
  <c r="P78" i="8"/>
  <c r="S78" i="8"/>
  <c r="T78" i="8"/>
  <c r="W78" i="8"/>
  <c r="X78" i="8"/>
  <c r="H79" i="8"/>
  <c r="I79" i="8"/>
  <c r="J79" i="8"/>
  <c r="K79" i="8"/>
  <c r="O79" i="8"/>
  <c r="P79" i="8"/>
  <c r="S79" i="8"/>
  <c r="T79" i="8"/>
  <c r="W79" i="8"/>
  <c r="X79" i="8"/>
  <c r="H80" i="8"/>
  <c r="I80" i="8"/>
  <c r="J80" i="8"/>
  <c r="K80" i="8"/>
  <c r="O80" i="8"/>
  <c r="P80" i="8"/>
  <c r="S80" i="8"/>
  <c r="T80" i="8"/>
  <c r="W80" i="8"/>
  <c r="X80" i="8"/>
  <c r="H81" i="8"/>
  <c r="I81" i="8"/>
  <c r="J81" i="8"/>
  <c r="K81" i="8"/>
  <c r="O81" i="8"/>
  <c r="P81" i="8"/>
  <c r="S81" i="8"/>
  <c r="T81" i="8"/>
  <c r="W81" i="8"/>
  <c r="X81" i="8"/>
  <c r="H83" i="8"/>
  <c r="I83" i="8"/>
  <c r="J83" i="8"/>
  <c r="K83" i="8"/>
  <c r="O83" i="8"/>
  <c r="P83" i="8"/>
  <c r="S83" i="8"/>
  <c r="T83" i="8"/>
  <c r="W83" i="8"/>
  <c r="X83" i="8"/>
  <c r="H84" i="8"/>
  <c r="I84" i="8"/>
  <c r="J84" i="8"/>
  <c r="K84" i="8"/>
  <c r="H85" i="8"/>
  <c r="I85" i="8"/>
  <c r="J85" i="8"/>
  <c r="K85" i="8"/>
  <c r="O85" i="8"/>
  <c r="P85" i="8"/>
  <c r="S85" i="8"/>
  <c r="T85" i="8"/>
  <c r="W85" i="8"/>
  <c r="X85" i="8"/>
  <c r="H86" i="8"/>
  <c r="I86" i="8"/>
  <c r="J86" i="8"/>
  <c r="K86" i="8"/>
  <c r="H88" i="8"/>
  <c r="I88" i="8"/>
  <c r="J88" i="8"/>
  <c r="K88" i="8"/>
  <c r="H89" i="8"/>
  <c r="I89" i="8"/>
  <c r="J89" i="8"/>
  <c r="K89" i="8"/>
  <c r="H90" i="8"/>
  <c r="I90" i="8"/>
  <c r="J90" i="8"/>
  <c r="K90" i="8"/>
  <c r="O90" i="8"/>
  <c r="P90" i="8"/>
  <c r="S90" i="8"/>
  <c r="T90" i="8"/>
  <c r="W90" i="8"/>
  <c r="X90" i="8"/>
  <c r="H93" i="8"/>
  <c r="I93" i="8"/>
  <c r="J93" i="8"/>
  <c r="K93" i="8"/>
  <c r="H94" i="8"/>
  <c r="I94" i="8"/>
  <c r="J94" i="8"/>
  <c r="K94" i="8"/>
  <c r="H96" i="8"/>
  <c r="I96" i="8"/>
  <c r="J96" i="8"/>
  <c r="K96" i="8"/>
  <c r="H97" i="8"/>
  <c r="I97" i="8"/>
  <c r="J97" i="8"/>
  <c r="K97" i="8"/>
  <c r="H98" i="8"/>
  <c r="I98" i="8"/>
  <c r="J98" i="8"/>
  <c r="K98" i="8"/>
  <c r="H100" i="8"/>
  <c r="I100" i="8"/>
  <c r="J100" i="8"/>
  <c r="K100" i="8"/>
  <c r="H101" i="8"/>
  <c r="I101" i="8"/>
  <c r="J101" i="8"/>
  <c r="K101" i="8"/>
  <c r="H102" i="8"/>
  <c r="I102" i="8"/>
  <c r="J102" i="8"/>
  <c r="K102" i="8"/>
  <c r="H103" i="8"/>
  <c r="I103" i="8"/>
  <c r="J103" i="8"/>
  <c r="K103" i="8"/>
  <c r="H104" i="8"/>
  <c r="I104" i="8"/>
  <c r="J104" i="8"/>
  <c r="K104" i="8"/>
  <c r="H106" i="8"/>
  <c r="I106" i="8"/>
  <c r="J106" i="8"/>
  <c r="K106" i="8"/>
  <c r="H107" i="8"/>
  <c r="I107" i="8"/>
  <c r="J107" i="8"/>
  <c r="K107" i="8"/>
  <c r="H108" i="8"/>
  <c r="I108" i="8"/>
  <c r="J108" i="8"/>
  <c r="K108" i="8"/>
  <c r="H109" i="8"/>
  <c r="I109" i="8"/>
  <c r="J109" i="8"/>
  <c r="K109" i="8"/>
  <c r="H110" i="8"/>
  <c r="I110" i="8"/>
  <c r="J110" i="8"/>
  <c r="K110" i="8"/>
  <c r="H112" i="8"/>
  <c r="I112" i="8"/>
  <c r="J112" i="8"/>
  <c r="K112" i="8"/>
  <c r="H113" i="8"/>
  <c r="I113" i="8"/>
  <c r="J113" i="8"/>
  <c r="K113" i="8"/>
  <c r="H114" i="8"/>
  <c r="I114" i="8"/>
  <c r="J114" i="8"/>
  <c r="K114" i="8"/>
  <c r="P24" i="8"/>
  <c r="C25" i="3"/>
  <c r="C26" i="3"/>
  <c r="E23" i="3"/>
  <c r="F23" i="3"/>
  <c r="F80" i="2"/>
  <c r="C27" i="3"/>
  <c r="C28" i="3"/>
  <c r="G23" i="3"/>
  <c r="H23" i="3"/>
  <c r="F65" i="2"/>
  <c r="F69" i="2"/>
  <c r="F71" i="2"/>
  <c r="G101" i="8"/>
  <c r="P101" i="8"/>
  <c r="F66" i="2"/>
  <c r="D96" i="8"/>
  <c r="F49" i="2"/>
  <c r="D79" i="8"/>
  <c r="F44" i="2"/>
  <c r="D74" i="8"/>
  <c r="F29" i="2"/>
  <c r="F59" i="8"/>
  <c r="F23" i="2"/>
  <c r="D53" i="8"/>
  <c r="F10" i="2"/>
  <c r="D40" i="8"/>
  <c r="F77" i="2"/>
  <c r="D107" i="8"/>
  <c r="F41" i="2"/>
  <c r="F71" i="8"/>
  <c r="R71" i="8"/>
  <c r="F25" i="2"/>
  <c r="D55" i="8"/>
  <c r="F79" i="2"/>
  <c r="F109" i="8"/>
  <c r="S109" i="8"/>
  <c r="F74" i="2"/>
  <c r="D104" i="8"/>
  <c r="F58" i="2"/>
  <c r="E88" i="8"/>
  <c r="V88" i="8"/>
  <c r="F53" i="2"/>
  <c r="D83" i="8"/>
  <c r="F39" i="2"/>
  <c r="F69" i="8"/>
  <c r="R69" i="8"/>
  <c r="F34" i="2"/>
  <c r="D64" i="8"/>
  <c r="F18" i="2"/>
  <c r="D48" i="8"/>
  <c r="F13" i="2"/>
  <c r="D43" i="8"/>
  <c r="F30" i="2"/>
  <c r="F60" i="8"/>
  <c r="R60" i="8"/>
  <c r="F15" i="2"/>
  <c r="D45" i="8"/>
  <c r="F73" i="2"/>
  <c r="F103" i="8"/>
  <c r="T103" i="8"/>
  <c r="F68" i="2"/>
  <c r="D98" i="8"/>
  <c r="F51" i="2"/>
  <c r="E81" i="8"/>
  <c r="V81" i="8"/>
  <c r="F47" i="2"/>
  <c r="D77" i="8"/>
  <c r="F33" i="2"/>
  <c r="D63" i="8"/>
  <c r="F26" i="2"/>
  <c r="D56" i="8"/>
  <c r="F12" i="2"/>
  <c r="D42" i="8"/>
  <c r="F82" i="2"/>
  <c r="D112" i="8"/>
  <c r="F45" i="2"/>
  <c r="G75" i="8"/>
  <c r="N75" i="8"/>
  <c r="F20" i="2"/>
  <c r="D50" i="8"/>
  <c r="F88" i="8"/>
  <c r="R88" i="8"/>
  <c r="E71" i="8"/>
  <c r="V71" i="8"/>
  <c r="D110" i="8"/>
  <c r="F110" i="8"/>
  <c r="R110" i="8"/>
  <c r="E110" i="8"/>
  <c r="V110" i="8"/>
  <c r="G110" i="8"/>
  <c r="N110" i="8"/>
  <c r="G96" i="8"/>
  <c r="N96" i="8"/>
  <c r="F96" i="8"/>
  <c r="R96" i="8"/>
  <c r="G88" i="8"/>
  <c r="O88" i="8"/>
  <c r="F16" i="2"/>
  <c r="D46" i="8"/>
  <c r="F78" i="2"/>
  <c r="G108" i="8"/>
  <c r="N108" i="8"/>
  <c r="F84" i="2"/>
  <c r="D114" i="8"/>
  <c r="E96" i="8"/>
  <c r="V96" i="8"/>
  <c r="F55" i="2"/>
  <c r="D85" i="8"/>
  <c r="F38" i="2"/>
  <c r="D68" i="8"/>
  <c r="F56" i="2"/>
  <c r="D86" i="8"/>
  <c r="F37" i="2"/>
  <c r="E67" i="8"/>
  <c r="V67" i="8"/>
  <c r="F22" i="2"/>
  <c r="D52" i="8"/>
  <c r="F43" i="2"/>
  <c r="E73" i="8"/>
  <c r="V73" i="8"/>
  <c r="F64" i="2"/>
  <c r="F94" i="8"/>
  <c r="F50" i="2"/>
  <c r="D80" i="8"/>
  <c r="F14" i="2"/>
  <c r="D44" i="8"/>
  <c r="F35" i="2"/>
  <c r="D65" i="8"/>
  <c r="F54" i="2"/>
  <c r="G84" i="8"/>
  <c r="P84" i="8"/>
  <c r="F76" i="2"/>
  <c r="D106" i="8"/>
  <c r="E107" i="8"/>
  <c r="V107" i="8"/>
  <c r="F9" i="2"/>
  <c r="D39" i="8"/>
  <c r="F72" i="2"/>
  <c r="D102" i="8"/>
  <c r="F21" i="2"/>
  <c r="E51" i="8"/>
  <c r="V51" i="8"/>
  <c r="F42" i="2"/>
  <c r="E72" i="8"/>
  <c r="V72" i="8"/>
  <c r="F63" i="2"/>
  <c r="G93" i="8"/>
  <c r="O93" i="8"/>
  <c r="F83" i="2"/>
  <c r="D113" i="8"/>
  <c r="F60" i="2"/>
  <c r="F90" i="8"/>
  <c r="R90" i="8"/>
  <c r="F27" i="2"/>
  <c r="G57" i="8"/>
  <c r="N57" i="8"/>
  <c r="F48" i="2"/>
  <c r="E78" i="8"/>
  <c r="V78" i="8"/>
  <c r="F70" i="2"/>
  <c r="F100" i="8"/>
  <c r="R100" i="8"/>
  <c r="F11" i="2"/>
  <c r="F41" i="8"/>
  <c r="R41" i="8"/>
  <c r="F67" i="2"/>
  <c r="G97" i="8"/>
  <c r="O97" i="8"/>
  <c r="F19" i="2"/>
  <c r="D49" i="8"/>
  <c r="F40" i="2"/>
  <c r="D70" i="8"/>
  <c r="F59" i="2"/>
  <c r="D89" i="8"/>
  <c r="F40" i="8"/>
  <c r="R40" i="8"/>
  <c r="E53" i="8"/>
  <c r="V53" i="8"/>
  <c r="G60" i="8"/>
  <c r="N60" i="8"/>
  <c r="E60" i="8"/>
  <c r="V60" i="8"/>
  <c r="G59" i="8"/>
  <c r="N59" i="8"/>
  <c r="E59" i="8"/>
  <c r="V59" i="8"/>
  <c r="E74" i="8"/>
  <c r="V74" i="8"/>
  <c r="G74" i="8"/>
  <c r="N74" i="8"/>
  <c r="F74" i="8"/>
  <c r="R74" i="8"/>
  <c r="F81" i="8"/>
  <c r="R81" i="8"/>
  <c r="G81" i="8"/>
  <c r="N81" i="8"/>
  <c r="F79" i="8"/>
  <c r="R79" i="8"/>
  <c r="T109" i="8"/>
  <c r="E103" i="8"/>
  <c r="V103" i="8"/>
  <c r="F101" i="8"/>
  <c r="S101" i="8"/>
  <c r="E101" i="8"/>
  <c r="V101" i="8"/>
  <c r="O101" i="8"/>
  <c r="N101" i="8"/>
  <c r="W88" i="8"/>
  <c r="D81" i="8"/>
  <c r="E104" i="8"/>
  <c r="W104" i="8"/>
  <c r="G77" i="8"/>
  <c r="N77" i="8"/>
  <c r="D88" i="8"/>
  <c r="G50" i="8"/>
  <c r="N50" i="8"/>
  <c r="G56" i="8"/>
  <c r="N56" i="8"/>
  <c r="E64" i="8"/>
  <c r="V64" i="8"/>
  <c r="G45" i="8"/>
  <c r="N45" i="8"/>
  <c r="G103" i="8"/>
  <c r="E83" i="8"/>
  <c r="V83" i="8"/>
  <c r="G43" i="8"/>
  <c r="N43" i="8"/>
  <c r="F45" i="8"/>
  <c r="R45" i="8"/>
  <c r="F75" i="8"/>
  <c r="R75" i="8"/>
  <c r="G64" i="8"/>
  <c r="N64" i="8"/>
  <c r="F43" i="8"/>
  <c r="R43" i="8"/>
  <c r="E45" i="8"/>
  <c r="V45" i="8"/>
  <c r="G42" i="8"/>
  <c r="N42" i="8"/>
  <c r="F64" i="8"/>
  <c r="R64" i="8"/>
  <c r="E43" i="8"/>
  <c r="V43" i="8"/>
  <c r="F42" i="8"/>
  <c r="R42" i="8"/>
  <c r="D75" i="8"/>
  <c r="S103" i="8"/>
  <c r="R103" i="8"/>
  <c r="R59" i="8"/>
  <c r="W103" i="8"/>
  <c r="F55" i="8"/>
  <c r="R55" i="8"/>
  <c r="F77" i="8"/>
  <c r="R77" i="8"/>
  <c r="E75" i="8"/>
  <c r="V75" i="8"/>
  <c r="X88" i="8"/>
  <c r="S88" i="8"/>
  <c r="R109" i="8"/>
  <c r="G107" i="8"/>
  <c r="N107" i="8"/>
  <c r="E55" i="8"/>
  <c r="V55" i="8"/>
  <c r="G104" i="8"/>
  <c r="P104" i="8"/>
  <c r="E77" i="8"/>
  <c r="V77" i="8"/>
  <c r="F112" i="8"/>
  <c r="R112" i="8"/>
  <c r="G109" i="8"/>
  <c r="G69" i="8"/>
  <c r="N69" i="8"/>
  <c r="D103" i="8"/>
  <c r="D59" i="8"/>
  <c r="F56" i="8"/>
  <c r="R56" i="8"/>
  <c r="F107" i="8"/>
  <c r="G55" i="8"/>
  <c r="N55" i="8"/>
  <c r="F104" i="8"/>
  <c r="S104" i="8"/>
  <c r="E98" i="8"/>
  <c r="V98" i="8"/>
  <c r="E56" i="8"/>
  <c r="V56" i="8"/>
  <c r="E112" i="8"/>
  <c r="V112" i="8"/>
  <c r="E109" i="8"/>
  <c r="E69" i="8"/>
  <c r="V69" i="8"/>
  <c r="G63" i="8"/>
  <c r="N63" i="8"/>
  <c r="D69" i="8"/>
  <c r="E48" i="8"/>
  <c r="V48" i="8"/>
  <c r="F63" i="8"/>
  <c r="R63" i="8"/>
  <c r="G53" i="8"/>
  <c r="N53" i="8"/>
  <c r="X107" i="8"/>
  <c r="G83" i="8"/>
  <c r="N83" i="8"/>
  <c r="G98" i="8"/>
  <c r="N98" i="8"/>
  <c r="F50" i="8"/>
  <c r="R50" i="8"/>
  <c r="G71" i="8"/>
  <c r="N71" i="8"/>
  <c r="E63" i="8"/>
  <c r="V63" i="8"/>
  <c r="E42" i="8"/>
  <c r="V42" i="8"/>
  <c r="D60" i="8"/>
  <c r="D109" i="8"/>
  <c r="F53" i="8"/>
  <c r="R53" i="8"/>
  <c r="F83" i="8"/>
  <c r="R83" i="8"/>
  <c r="F98" i="8"/>
  <c r="R98" i="8"/>
  <c r="G112" i="8"/>
  <c r="N112" i="8"/>
  <c r="E50" i="8"/>
  <c r="V50" i="8"/>
  <c r="D71" i="8"/>
  <c r="P88" i="8"/>
  <c r="D100" i="8"/>
  <c r="E40" i="8"/>
  <c r="V40" i="8"/>
  <c r="G40" i="8"/>
  <c r="N40" i="8"/>
  <c r="E79" i="8"/>
  <c r="V79" i="8"/>
  <c r="G79" i="8"/>
  <c r="N79" i="8"/>
  <c r="X103" i="8"/>
  <c r="D101" i="8"/>
  <c r="G48" i="8"/>
  <c r="N48" i="8"/>
  <c r="F48" i="8"/>
  <c r="R48" i="8"/>
  <c r="V104" i="8"/>
  <c r="X104" i="8"/>
  <c r="T88" i="8"/>
  <c r="E102" i="8"/>
  <c r="V102" i="8"/>
  <c r="F102" i="8"/>
  <c r="R102" i="8"/>
  <c r="G102" i="8"/>
  <c r="N102" i="8"/>
  <c r="E114" i="8"/>
  <c r="V114" i="8"/>
  <c r="F114" i="8"/>
  <c r="R114" i="8"/>
  <c r="G114" i="8"/>
  <c r="N114" i="8"/>
  <c r="E113" i="8"/>
  <c r="W113" i="8"/>
  <c r="G113" i="8"/>
  <c r="F113" i="8"/>
  <c r="S113" i="8"/>
  <c r="W107" i="8"/>
  <c r="D108" i="8"/>
  <c r="E108" i="8"/>
  <c r="V108" i="8"/>
  <c r="F108" i="8"/>
  <c r="R108" i="8"/>
  <c r="T101" i="8"/>
  <c r="R101" i="8"/>
  <c r="E100" i="8"/>
  <c r="V100" i="8"/>
  <c r="G100" i="8"/>
  <c r="N100" i="8"/>
  <c r="N97" i="8"/>
  <c r="E97" i="8"/>
  <c r="V97" i="8"/>
  <c r="F97" i="8"/>
  <c r="T97" i="8"/>
  <c r="P97" i="8"/>
  <c r="D97" i="8"/>
  <c r="D94" i="8"/>
  <c r="E94" i="8"/>
  <c r="G94" i="8"/>
  <c r="P94" i="8"/>
  <c r="P93" i="8"/>
  <c r="E93" i="8"/>
  <c r="W93" i="8"/>
  <c r="D93" i="8"/>
  <c r="F93" i="8"/>
  <c r="R93" i="8"/>
  <c r="N93" i="8"/>
  <c r="F86" i="8"/>
  <c r="R86" i="8"/>
  <c r="G86" i="8"/>
  <c r="N86" i="8"/>
  <c r="E86" i="8"/>
  <c r="V86" i="8"/>
  <c r="G85" i="8"/>
  <c r="N85" i="8"/>
  <c r="E85" i="8"/>
  <c r="V85" i="8"/>
  <c r="F85" i="8"/>
  <c r="R85" i="8"/>
  <c r="D84" i="8"/>
  <c r="E84" i="8"/>
  <c r="V84" i="8"/>
  <c r="F84" i="8"/>
  <c r="T84" i="8"/>
  <c r="N84" i="8"/>
  <c r="O84" i="8"/>
  <c r="F78" i="8"/>
  <c r="R78" i="8"/>
  <c r="G78" i="8"/>
  <c r="N78" i="8"/>
  <c r="D78" i="8"/>
  <c r="G73" i="8"/>
  <c r="N73" i="8"/>
  <c r="F73" i="8"/>
  <c r="R73" i="8"/>
  <c r="D73" i="8"/>
  <c r="G72" i="8"/>
  <c r="N72" i="8"/>
  <c r="G70" i="8"/>
  <c r="N70" i="8"/>
  <c r="E70" i="8"/>
  <c r="V70" i="8"/>
  <c r="F68" i="8"/>
  <c r="R68" i="8"/>
  <c r="E68" i="8"/>
  <c r="V68" i="8"/>
  <c r="G68" i="8"/>
  <c r="N68" i="8"/>
  <c r="E65" i="8"/>
  <c r="V65" i="8"/>
  <c r="F65" i="8"/>
  <c r="R65" i="8"/>
  <c r="G65" i="8"/>
  <c r="N65" i="8"/>
  <c r="D57" i="8"/>
  <c r="E57" i="8"/>
  <c r="V57" i="8"/>
  <c r="F57" i="8"/>
  <c r="R57" i="8"/>
  <c r="E52" i="8"/>
  <c r="V52" i="8"/>
  <c r="F49" i="8"/>
  <c r="R49" i="8"/>
  <c r="G49" i="8"/>
  <c r="N49" i="8"/>
  <c r="E49" i="8"/>
  <c r="V49" i="8"/>
  <c r="G90" i="8"/>
  <c r="N90" i="8"/>
  <c r="E106" i="8"/>
  <c r="W106" i="8"/>
  <c r="X86" i="8"/>
  <c r="F89" i="8"/>
  <c r="S89" i="8"/>
  <c r="G89" i="8"/>
  <c r="N88" i="8"/>
  <c r="W86" i="8"/>
  <c r="F52" i="8"/>
  <c r="R52" i="8"/>
  <c r="G41" i="8"/>
  <c r="N41" i="8"/>
  <c r="G52" i="8"/>
  <c r="N52" i="8"/>
  <c r="D51" i="8"/>
  <c r="G51" i="8"/>
  <c r="N51" i="8"/>
  <c r="G44" i="8"/>
  <c r="N44" i="8"/>
  <c r="G39" i="8"/>
  <c r="N39" i="8"/>
  <c r="F39" i="8"/>
  <c r="R39" i="8"/>
  <c r="E39" i="8"/>
  <c r="V39" i="8"/>
  <c r="E46" i="8"/>
  <c r="V46" i="8"/>
  <c r="G46" i="8"/>
  <c r="N46" i="8"/>
  <c r="F44" i="8"/>
  <c r="R44" i="8"/>
  <c r="E44" i="8"/>
  <c r="V44" i="8"/>
  <c r="G106" i="8"/>
  <c r="P106" i="8"/>
  <c r="E41" i="8"/>
  <c r="V41" i="8"/>
  <c r="F46" i="8"/>
  <c r="R46" i="8"/>
  <c r="F51" i="8"/>
  <c r="R51" i="8"/>
  <c r="E90" i="8"/>
  <c r="V90" i="8"/>
  <c r="D41" i="8"/>
  <c r="F67" i="8"/>
  <c r="R67" i="8"/>
  <c r="G67" i="8"/>
  <c r="N67" i="8"/>
  <c r="X101" i="8"/>
  <c r="D90" i="8"/>
  <c r="E89" i="8"/>
  <c r="V89" i="8"/>
  <c r="D67" i="8"/>
  <c r="F80" i="8"/>
  <c r="R80" i="8"/>
  <c r="G80" i="8"/>
  <c r="N80" i="8"/>
  <c r="F106" i="8"/>
  <c r="R106" i="8"/>
  <c r="W101" i="8"/>
  <c r="X97" i="8"/>
  <c r="F70" i="8"/>
  <c r="R70" i="8"/>
  <c r="E80" i="8"/>
  <c r="V80" i="8"/>
  <c r="D72" i="8"/>
  <c r="F72" i="8"/>
  <c r="R72" i="8"/>
  <c r="T86" i="8"/>
  <c r="S86" i="8"/>
  <c r="P86" i="8"/>
  <c r="O86" i="8"/>
  <c r="P103" i="8"/>
  <c r="O103" i="8"/>
  <c r="N103" i="8"/>
  <c r="V113" i="8"/>
  <c r="S107" i="8"/>
  <c r="T107" i="8"/>
  <c r="O109" i="8"/>
  <c r="P109" i="8"/>
  <c r="N109" i="8"/>
  <c r="R107" i="8"/>
  <c r="X109" i="8"/>
  <c r="W109" i="8"/>
  <c r="V109" i="8"/>
  <c r="N104" i="8"/>
  <c r="O104" i="8"/>
  <c r="T104" i="8"/>
  <c r="R104" i="8"/>
  <c r="O107" i="8"/>
  <c r="P107" i="8"/>
  <c r="S106" i="8"/>
  <c r="T113" i="8"/>
  <c r="N113" i="8"/>
  <c r="O113" i="8"/>
  <c r="P113" i="8"/>
  <c r="X113" i="8"/>
  <c r="X93" i="8"/>
  <c r="V93" i="8"/>
  <c r="T89" i="8"/>
  <c r="R84" i="8"/>
  <c r="O94" i="8"/>
  <c r="T93" i="8"/>
  <c r="S93" i="8"/>
  <c r="V94" i="8"/>
  <c r="W94" i="8"/>
  <c r="X94" i="8"/>
  <c r="S94" i="8"/>
  <c r="R94" i="8"/>
  <c r="T94" i="8"/>
  <c r="N106" i="8"/>
  <c r="O89" i="8"/>
  <c r="P89" i="8"/>
  <c r="N89" i="8"/>
  <c r="W84" i="8"/>
  <c r="X84" i="8"/>
  <c r="R97" i="8"/>
  <c r="S97" i="8"/>
  <c r="W97" i="8"/>
  <c r="N94" i="8"/>
  <c r="R113" i="8"/>
  <c r="V106" i="8"/>
  <c r="O106" i="8"/>
  <c r="X106" i="8"/>
  <c r="W89" i="8"/>
  <c r="X89" i="8"/>
  <c r="S84" i="8"/>
  <c r="R89" i="8"/>
  <c r="T106" i="8"/>
  <c r="T8" i="8"/>
  <c r="V8" i="8"/>
  <c r="P8" i="8"/>
  <c r="N8" i="8"/>
  <c r="P9" i="8"/>
  <c r="S8" i="8"/>
  <c r="S9" i="8"/>
  <c r="W8" i="8"/>
  <c r="V9" i="8"/>
  <c r="V10" i="8"/>
  <c r="V18" i="8"/>
  <c r="N9" i="8"/>
  <c r="N10" i="8"/>
  <c r="N22" i="8"/>
  <c r="O9" i="8"/>
  <c r="O8" i="8"/>
  <c r="T9" i="8"/>
  <c r="T10" i="8"/>
  <c r="T18" i="8"/>
  <c r="R9" i="8"/>
  <c r="W9" i="8"/>
  <c r="W10" i="8"/>
  <c r="W18" i="8"/>
  <c r="X8" i="8"/>
  <c r="X9" i="8"/>
  <c r="R8" i="8"/>
  <c r="P10" i="8"/>
  <c r="P22" i="8"/>
  <c r="S10" i="8"/>
  <c r="S18" i="8"/>
  <c r="O10" i="8"/>
  <c r="O18" i="8"/>
  <c r="R10" i="8"/>
  <c r="R18" i="8"/>
  <c r="X10" i="8"/>
  <c r="X18" i="8"/>
  <c r="T22" i="8"/>
  <c r="W22" i="8"/>
  <c r="V22" i="8"/>
  <c r="N18" i="8"/>
  <c r="P18" i="8"/>
  <c r="S22" i="8"/>
  <c r="R22" i="8"/>
  <c r="O22" i="8"/>
  <c r="X22" i="8"/>
  <c r="R28" i="8"/>
  <c r="D2" i="2"/>
</calcChain>
</file>

<file path=xl/comments1.xml><?xml version="1.0" encoding="utf-8"?>
<comments xmlns="http://schemas.openxmlformats.org/spreadsheetml/2006/main">
  <authors>
    <author>Louis  Downing</author>
    <author>Microsoft Office User</author>
    <author>Nikesh Haresh Shamdasani</author>
  </authors>
  <commentList>
    <comment ref="D6" authorId="0" shapeId="0">
      <text>
        <r>
          <rPr>
            <b/>
            <sz val="9"/>
            <color rgb="FF000000"/>
            <rFont val="Calibri"/>
            <family val="2"/>
          </rPr>
          <t>Louis  Downing:</t>
        </r>
        <r>
          <rPr>
            <sz val="9"/>
            <color rgb="FF000000"/>
            <rFont val="Calibri"/>
            <family val="2"/>
          </rPr>
          <t xml:space="preserve">
</t>
        </r>
        <r>
          <rPr>
            <sz val="9"/>
            <color rgb="FF000000"/>
            <rFont val="Calibri"/>
            <family val="2"/>
          </rPr>
          <t>Is this issue important to the context of the project? For example, are stakeholders sensitive to the issue or does it lack relevance for other reasons? Water resource management may be more important toa project implemented in a drought stricken country than a country with plentiful water resources.</t>
        </r>
      </text>
    </comment>
    <comment ref="E6" authorId="0" shapeId="0">
      <text>
        <r>
          <rPr>
            <b/>
            <sz val="9"/>
            <color rgb="FF000000"/>
            <rFont val="Calibri"/>
            <family val="2"/>
          </rPr>
          <t>Louis  Downing:</t>
        </r>
        <r>
          <rPr>
            <sz val="9"/>
            <color rgb="FF000000"/>
            <rFont val="Calibri"/>
            <family val="2"/>
          </rPr>
          <t xml:space="preserve">
</t>
        </r>
        <r>
          <rPr>
            <sz val="9"/>
            <color rgb="FF000000"/>
            <rFont val="Calibri"/>
            <family val="2"/>
          </rPr>
          <t>Is this project likely to cause a material impact upon the issue? For example, a project in a sector which normally uses minimal water (e.g. a transport project), is going to have less impact on water resources than a project which could potentially use significant quantities of water (e.g. power generation)</t>
        </r>
      </text>
    </comment>
    <comment ref="H6" authorId="1" shapeId="0">
      <text>
        <r>
          <rPr>
            <b/>
            <sz val="10"/>
            <color rgb="FF000000"/>
            <rFont val="Calibri"/>
            <family val="2"/>
          </rPr>
          <t>Note:</t>
        </r>
        <r>
          <rPr>
            <sz val="10"/>
            <color rgb="FF000000"/>
            <rFont val="Calibri"/>
            <family val="2"/>
          </rPr>
          <t xml:space="preserve">
</t>
        </r>
        <r>
          <rPr>
            <sz val="10"/>
            <color rgb="FF000000"/>
            <rFont val="Calibri"/>
            <family val="2"/>
          </rPr>
          <t>Black text indicates Management criteria, blue text indicates Performance Criteria</t>
        </r>
      </text>
    </comment>
    <comment ref="D21" authorId="2" shapeId="0">
      <text>
        <r>
          <rPr>
            <b/>
            <sz val="9"/>
            <color indexed="81"/>
            <rFont val="Tahoma"/>
            <charset val="1"/>
          </rPr>
          <t>Nikesh Haresh Shamdasani:</t>
        </r>
        <r>
          <rPr>
            <sz val="9"/>
            <color indexed="81"/>
            <rFont val="Tahoma"/>
            <charset val="1"/>
          </rPr>
          <t xml:space="preserve">
Medium</t>
        </r>
      </text>
    </comment>
    <comment ref="J73" authorId="2" shapeId="0">
      <text>
        <r>
          <rPr>
            <b/>
            <sz val="9"/>
            <color indexed="81"/>
            <rFont val="Tahoma"/>
            <charset val="1"/>
          </rPr>
          <t>Nikesh Haresh Shamdasani:</t>
        </r>
        <r>
          <rPr>
            <sz val="9"/>
            <color indexed="81"/>
            <rFont val="Tahoma"/>
            <charset val="1"/>
          </rPr>
          <t xml:space="preserve">
SDA yang digunakan dalam projek apa saja? Material use, waste generation?
Material dipakai berasal dari mana saja? 
PLTS juga termasuk SDA. Selain listrik apakah ada pemakaian kayu kah?
Aluminum, wood, concrete, clay, etc.
Bill of Material?
Where can we get the GIIP (General Industrial Practice)? Standard nya dari mana, harus dicari standard nya. Best Common Practice. We'd need benchmark.
Standard ICS di Australia? Tp dia gak mention aluminum berapa %?</t>
        </r>
      </text>
    </comment>
  </commentList>
</comments>
</file>

<file path=xl/sharedStrings.xml><?xml version="1.0" encoding="utf-8"?>
<sst xmlns="http://schemas.openxmlformats.org/spreadsheetml/2006/main" count="1089" uniqueCount="623">
  <si>
    <t>Criterion name</t>
  </si>
  <si>
    <t>GOVERNANCE</t>
  </si>
  <si>
    <t>Management &amp; Oversight</t>
  </si>
  <si>
    <t>Organisational Structure and Management</t>
  </si>
  <si>
    <t>Legal Compliance and Oversight</t>
  </si>
  <si>
    <t>Risk Management</t>
  </si>
  <si>
    <t>Life Cycle Approach</t>
  </si>
  <si>
    <t>Resilience Planning</t>
  </si>
  <si>
    <t>Supply Chain</t>
  </si>
  <si>
    <t>Human Rights Complaints and Violations</t>
  </si>
  <si>
    <t>Non-discrimination</t>
  </si>
  <si>
    <t>Occupational Health &amp; Safety</t>
  </si>
  <si>
    <t>Climate</t>
  </si>
  <si>
    <t>Invasive Alien Species</t>
  </si>
  <si>
    <t>Infrastructure Interconnectivity and Integration</t>
  </si>
  <si>
    <t>Public Disclosure</t>
  </si>
  <si>
    <t xml:space="preserve">Public Grievance Redress Mechanism </t>
  </si>
  <si>
    <t>MC</t>
  </si>
  <si>
    <t>PC</t>
  </si>
  <si>
    <t>Cultural Heritage</t>
  </si>
  <si>
    <t>Financial Sustainability</t>
  </si>
  <si>
    <t>Stakeholder Engagement</t>
  </si>
  <si>
    <t>Anti-corruption and Transparency</t>
  </si>
  <si>
    <t>Society</t>
  </si>
  <si>
    <t>Human Rights</t>
  </si>
  <si>
    <t>Forced Labour and Child Labour</t>
  </si>
  <si>
    <t>Working Hours and Leave</t>
  </si>
  <si>
    <t>Minorities and Indigenous People</t>
  </si>
  <si>
    <t>Socioeconomic Development</t>
  </si>
  <si>
    <t>Environment</t>
  </si>
  <si>
    <t>Biodiversity and Ecosystems</t>
  </si>
  <si>
    <t>Biodiversity and Ecosystem Management</t>
  </si>
  <si>
    <t>Environmental Protection</t>
  </si>
  <si>
    <t>Natural Resources</t>
  </si>
  <si>
    <t>Soil Restoration</t>
  </si>
  <si>
    <t>Importance</t>
  </si>
  <si>
    <t>Impact</t>
  </si>
  <si>
    <t>Materiality Level</t>
  </si>
  <si>
    <t>Level</t>
  </si>
  <si>
    <t>Definition</t>
  </si>
  <si>
    <t>Low</t>
  </si>
  <si>
    <t>Med</t>
  </si>
  <si>
    <t>High</t>
  </si>
  <si>
    <t>(general descriptions, refer also to specific guidance on individual criteria)</t>
  </si>
  <si>
    <t>Limited assurance level (e.g. based on secondard sources, or written committments of future practice)</t>
  </si>
  <si>
    <t>Reasonable assurance level (e.g. criteria is satisfied under current practice, and evidenced by contract documents, raw data, policies, monitoring reports etc.)</t>
  </si>
  <si>
    <t>No evidence available</t>
  </si>
  <si>
    <t>Self-declaration without further evidence or unwritten declaration of future practice.</t>
  </si>
  <si>
    <t>0. NONCOMPLIANT</t>
  </si>
  <si>
    <t>0. NO EVIDENCE</t>
  </si>
  <si>
    <t>1. SELF DECLARATION</t>
  </si>
  <si>
    <t>Highly material</t>
  </si>
  <si>
    <t>Low materiality</t>
  </si>
  <si>
    <t>Not material</t>
  </si>
  <si>
    <t>Negligible</t>
  </si>
  <si>
    <t>Material</t>
  </si>
  <si>
    <t>2. LIMITED ASSURANCE</t>
  </si>
  <si>
    <t>3. REASONABLE ASSURANCE</t>
  </si>
  <si>
    <t>Project satisfies criteria to a level that would be reasonably expected.</t>
  </si>
  <si>
    <t>Criteria not satisfied.</t>
  </si>
  <si>
    <t>Materiality</t>
  </si>
  <si>
    <t>Compliance</t>
  </si>
  <si>
    <t>1. COMPLIANT</t>
  </si>
  <si>
    <t>FT02 Assessment Worksheet</t>
  </si>
  <si>
    <t>Evidence Requirements</t>
  </si>
  <si>
    <t>Assurance: How is evidence provided?</t>
  </si>
  <si>
    <t>Link to Evidence Source</t>
  </si>
  <si>
    <t>Comment</t>
  </si>
  <si>
    <t xml:space="preserve">Team Qualifications and Know-How </t>
  </si>
  <si>
    <t>Result Orientation</t>
  </si>
  <si>
    <t xml:space="preserve"> Environmental and Social Management Systems</t>
  </si>
  <si>
    <t>Emergency Response Preparedness</t>
  </si>
  <si>
    <t>Pre-existing Liabilities</t>
  </si>
  <si>
    <t>Stakeholder Identification and Engagement Planning</t>
  </si>
  <si>
    <t>Engagement and Participation</t>
  </si>
  <si>
    <t>Anti-bribery and Corruption Management System</t>
  </si>
  <si>
    <t>Financial Transparency on Taxes and Donations</t>
  </si>
  <si>
    <t>Human Rights and Security Personnel</t>
  </si>
  <si>
    <t>Labour Rights and Working conditions</t>
  </si>
  <si>
    <t>Employment Policy</t>
  </si>
  <si>
    <t>Employee Grievance Mechanism</t>
  </si>
  <si>
    <t>Retrenchment</t>
  </si>
  <si>
    <t>Fair Wages and Access to Employee Documentation</t>
  </si>
  <si>
    <t>Community Protection</t>
  </si>
  <si>
    <t>Resettlement</t>
  </si>
  <si>
    <t>Decommissioning and Legacy: Risks to Future Generations</t>
  </si>
  <si>
    <t>Management of Public Health and Safety Risks</t>
  </si>
  <si>
    <t xml:space="preserve"> Physical Accessibility</t>
  </si>
  <si>
    <t>Provision of Basic Infrastructure Services (PC)</t>
  </si>
  <si>
    <t>Delivery of Public Health and Safety Benefits (PC)</t>
  </si>
  <si>
    <t>Direct Employment and Training (PC)</t>
  </si>
  <si>
    <t>Indirect/direct Economic Development Enabled by the Project (PC)</t>
  </si>
  <si>
    <t>Gender Equality and Women Empowerment</t>
  </si>
  <si>
    <t>Biodiversity and Ecosystem Conservation (PC)</t>
  </si>
  <si>
    <t>Responsible Sourcing of Water</t>
  </si>
  <si>
    <t>Water Efficiency (PC)</t>
  </si>
  <si>
    <t>Responsible Sourcing of Materials (PC)</t>
  </si>
  <si>
    <t>Resource Efficiency (PC)</t>
  </si>
  <si>
    <t>Waste Management (PC)</t>
  </si>
  <si>
    <t>Cumulative Impacts</t>
  </si>
  <si>
    <t>Land Use and Landscape</t>
  </si>
  <si>
    <t>Air and Soil Pollution (PC)</t>
  </si>
  <si>
    <t>Water Pollution (PC)</t>
  </si>
  <si>
    <t>Pest Management</t>
  </si>
  <si>
    <t>Noise, Light, Vibration and Heat (PC)</t>
  </si>
  <si>
    <t>Location, Project Siting and Design in Relation to Landscape</t>
  </si>
  <si>
    <t>Land Use (PC)</t>
  </si>
  <si>
    <t>Human Rights Commitment</t>
  </si>
  <si>
    <t>Rights to Association and Collective Bargaining</t>
  </si>
  <si>
    <t xml:space="preserve">a) Application of non-discrimination principles; for example as stated in relevant clauses in the project’s employment policy with commitment by the Project company and its Direct Contractors, Sub contractors and Primary Suppliers;
b) Recruitment policies and procedures, which demonstrate gender sensitive and non-discriminatory practices with regard to race, national or social origin particularly in regard to minorities. For example, these policies may impact upon job descriptions, job advertisements, anonymized Curriculum Vitae (CVs); excluded interview questions regarding family plans, marital status, religion and ensuring good gender representation and minorities’ inclusion both in the interview and recruitment phase;
c) Implementation of gender sensitive practices relevant to the Project and in accordance with relevant national law, for example maternity and paternity leave, adequate gender representation in teams;
d) Evidence of internal and external relevant documentation to be non-discriminatory in regards to gender or nationality, for example, using gender sensitive language in reports, e-mails, policies, using a good balance of gender and racial representation in the images included in brochures, presentations, hand-outs and other materials;
e) Evidence of monitoring and reporting of gender indicators, for example: number of women in management positions, number of women interviewed for vacancies, etc;
NOTE: Compliance with criterion S5.3 Gender Equality and Women Empowerment can be used to demonstrate compliance against evidence requirements a, d and e.   
</t>
  </si>
  <si>
    <t>User Affordability</t>
  </si>
  <si>
    <t xml:space="preserve">B. Performance Level 1
The Project can quantify an improvement of the health and safety of the community and population directly impacted by its activities as compared to Good International Industry Practice (GIIP) and previous situation without the Project. 
C. Performance Level 2
In addition to the Level 1 requirements, the Project proactively monitors and evaluates its impact upon public health and safety of local communities, including a review of monitoring data, and re-evaluation at least every 5 years.
D. Performance Level 3
In addition to the Level 2 requirements, the Project contributes to public health and safety beyond the direct scope of the project’s primary service delivery, based on an assessment of the public health and safety needs of the community. For example, the project may deliver public health and safety benefits through by funding a mobile health clinic, or delivering community training on water and sanitation practices.
</t>
  </si>
  <si>
    <t xml:space="preserve">The Project is able to demonstrate that it is aligned with city, regional and/or community development objectives, where they formally exist. The Project is also able to demonstrate that it has directly provided access to a basic infrastructure service, where this service was previously not accessible or was unsatisfactory. For example, the Project has provided electricity to new homes, which previously had no electricity or intermittent supply.
NOTE: Guidance material for definition of satisfactory basic infrastructure services is provided in the SuRe® Glossary.
C. Performance Level 2
In addition to the Performance Level 1 requirements, the Project is able to demonstrate that it indirectly enables access to one additional basic infrastructure service, where this service was previously not accessible or was unsatisfactory.
D. Performance Level 3
In addition to Performance Level 2 Requirements, the Project is able to demonstrate that it indirectly enables access to two or more additional basic infrastructure services, where these services were previously not accessible or were unsatisfactory.
</t>
  </si>
  <si>
    <t xml:space="preserve">B. Performance Level 1
The project has assessed local development plans, and contributes positively to the achievement of local development objectives.
C. Performance Level 2
The Project can demonstrate that it significantly improves productivity in the local community, for example by building capacity and skills in the local workforce, creating more jobs in comparison to a pre-Project scenario. 
D. Performance Level 3
In addition to Performance Level 2 requirements, the Project can demonstrate that it significantly improves the business environment in the local and surrounding communities to its Project site; for example by bringing more Foreign Direct investment (FDI) to the community, creating more jobs in the community besides those directly created by the Project’s operations.
</t>
  </si>
  <si>
    <t xml:space="preserve">B. Performance Level 1
The Project shall reduce potable and/or non-replenishable water use to at least Good International Industry Practice (GIIP). 
The Project shall utilize, treat or retain storm-water for at least 80th percentile precipitation events. When the Project is located on green-field land, it shall leave the land with similar hydrological characteristics to pre-project conditions. When the Project is located on grey or brownfield land, it shall leave the site with an increase of at least 40% water storage capacity. 
The Project shall use captured rainwater and/or recycled waste/grey-water for at least 70% of all its outdoor water needs.
C. Performance Level 2
The net consumption of potable and/or non-replenishable water of the Project is zero.
The Project shall utilize, treat or retain storm-water for at least 90th percentile precipitations events. When the Project is located on greenfield land, it shall leave the land with similar hydrological characteristics to pre-project conditions. When the Project is located on grey or brownfield land, it shall leave the site with an increase of at least 80% water storage capacity.
The Project uses captured rainwater and/or recycled waste/grey-water, air-conditioner condensate or other types of treated non-potable water for all of its outdoor water needs. 
D. Performance Level 3
The Project meets all requirements for Performance Level 2 and in addition improves quality and or quantity of water available for surrounding communities. 
The Project shall utilize treat or retain storm-water for at least 99th percentile precipitations events. When the Project is located on grey or brownfield land, it shall leave the site with hydrological characteristics similar to that of a green-field site. 
</t>
  </si>
  <si>
    <t xml:space="preserve">B. Performance Level 1
The Project can reasonably demonstrate resource efficiency at least in line with Good International Industry Practice (GIIP). The Project has implemented measures to tangibly reduce consumption of resource inputs (fuels, steel, copper and aluminium, wood, concrete, clay, etc.) throughout its lifecycle. 
NOTE 2: For the purposes of this criterion, ‘resource efficiency’ is defined as the amount of resources used for achieving the desired purpose (Source: ECORYS, 2014).
C. Performance Level 2
The Project can reasonably demonstrate resource efficiency 15% better than GIIP. The Project has implemented measures to tangibly reduce consumption of resource inputs (fuels, steel, copper and aluminium, wood, concrete, clay, etc.) throughout its lifecycle.
D. Performance Level 3
In addition to Performance Level 2 requirements, the Project can demonstrate that it has reduced the potential impacts from the materials it uses fuels, steel, copper and aluminium, wood, concrete, clay, etc.) in the following 3 main categories:  (i) global warming potential, (ii) abiotic depletion potential, (iii) toxicity potential average. The Project has implemented innovative measures to achieve resource efficiency and productivity such as nature based solution alternatives where feasible and cost-effective to do so. 
NOTE 3: Adapted from ECORYS, 2014, Please refer to glossary for an explanation on how to start impact calculation.
</t>
  </si>
  <si>
    <t xml:space="preserve">The Project avoids, minimises, recycles, up-cycles, diverts and re-uses at least 50% of waste generated. In cases where generation of hazardous waste is unavoidable, the Project disposes 100% of it in a safe manner for people and the environment and sets objectives to reduce the quantity of hazardous waste generated throughout the Project’s lifecycle.
C. Performance Level 2
The Project avoids, minimises, recycles, up-cycles, diverts and re-uses) all waste generated. No hazardous waste is generated. 
D. Performance Level 3
The Project diverts (avoids, minimises, recycles, up-cycles and re-uses) all waste generated from landfill.  No hazardous waste is generated.
The Project salvages at least 10% of the waste for re-use in other sites. The Project reuses and recycles all vegetation, rocks and soil debris generated during construction.
</t>
  </si>
  <si>
    <t xml:space="preserve">B. Performance Level 1
The Project has minimized the release of pollutants and contamination of water in at least 20% below Good International Industry Practice (GIIP). The water quality discharge is at least 20% better than industry water discharge requirements
C. Performance Level 2
The Project avoids the pollution of water. There is zero net negative impact on the quality of water used by the Project as well as the water sources connected to the Project. The Project does not impact water availability nor water quality.  
D. Performance Level 3
In addition to Performance Level 2 requirements, the Project positively impacts the water sources near its Project site by improving water quality (for example, by restoring nearby water ecosystems). 
</t>
  </si>
  <si>
    <t xml:space="preserve">Noise, Light, Vibration and Heat levels caused by the Project are at least 10% better than local regulation or Good International Industry Practice (GIIP), whichever is more stringent, for daytime and night-time project activities. 
The Project can effectively demonstrate (through records, videos, documents) that it has engaged with stakeholders from the communities it impacts and has implemented mitigation measures to reduce its negative impacts in the community. 
C. Performance Level 2
Noise, Light, Vibration and Heat levels caused by the Project meet national regulation and are meeting GIIP for daytime and night-time. 
The Project has involved stakeholders and taken measures (such as installing automatic lights and insulating walls) to reduce out-door heat, vibration and light (including backlight, up-light and glare) spillage. 
The Project can satisfactorily demonstrate that stakeholders are satisfied with noise, light, vibration and heat levels. 
D. Performance Level 3
Noise, light, vibration and heat levels have improved by &gt;5% compared with pre-project levels. For example, the infrastructure has implemented nature based solutions (such as forests) to contain outdoor noise, light, vibration and heat; reduced upward illumination of the night sky by placing lamps in the correct position using international best practice, applied other green infrastructure principles to create quieter communities, etc. 
</t>
  </si>
  <si>
    <t xml:space="preserve">B. Performance Level 1
Less than 75% of the Project is located on greenfield land.
Total farmland developed for the Project does not constitute more than 20% of the total land developed for the infrastructure.
C. Performance Level 2
The Project is located 100% on grey-field or brownfield land.
Total farmland developed for the Project constitutes 0% of the total land developed for the infrastructure. 
D. Performance Level 3
The Project is located 100% on brownfield land and has taken measures to ensure that previous pollution is effectively mitigated.
The Project has contributed to the restoration and conservation of farmland located in the nearby community of where the Project is located. 
The Project has contributed to an increase in the resilience of the land and (or nearby land) and positively impacted local populations dependent on that land (through technology transfers or land management techniques).
</t>
  </si>
  <si>
    <t>The KPIs may include the following types of indicators: sales, costs, production efficiency, number of customers or people serviced by the project, usage of resources directly linked to the purpose of the project (such as energy, materials, water, etc).</t>
  </si>
  <si>
    <t>Code v. 041</t>
  </si>
  <si>
    <t>This could be e.g. through a protocoll of the exchange with public authorities or email copies that proof that contact has been made with the public authorities</t>
  </si>
  <si>
    <t xml:space="preserve">The Project shall, at a minimum, disclose the necessary project information required to comply with applicable laws in addition to disclosing the following information: 
a) Project summary (to be updated annually) including: project name and location; purpose, description and scope; sector and subsector; total anticipated and achieved CAPEX, funding sources; timeline; status of development; anticipated or achieved completion date; reasons for significant project changes (whether related to cost, scope, contract and design);
b) Ownership information of the Project, including legal structure, shareholders and ultimate ownership beneficiaries;
c) Any relationship with applicable local authorities, associated departments and entities, including any conflict of interest; 
d) Summary of the Stakeholder Engagement including engagement with the Indigenous People, Minorities and other Affected Communities as identified under SuRe® criteria G3.2 Stakeholder Engagement and Participation and S3.1 Minorities and Indigenous People;
e) Summary of the Environmental and Social Impact Assessment as identified under SuRe® criterion G2.1 Environmental and Social Management Systems;
f) All Project risks that pose a material threat on society and environment, as identified under SuRe® criterion G1.5 Risk Management 
</t>
  </si>
  <si>
    <t>Environmental Management System (EMS) Social Management System (SMS) 
Link to IFP PS: http://www.ifc.org/wps/wcm/connect/115482804a0255db96fbffd1a5d13d27/PS_English_2012_Full-Document.pdf?MOD=AJPERES</t>
  </si>
  <si>
    <t>Link to IFP PS: http://www.ifc.org/wps/wcm/connect/115482804a0255db96fbffd1a5d13d27/PS_English_2012_Full-Document.pdf?MOD=AJPERES</t>
  </si>
  <si>
    <r>
      <rPr>
        <sz val="11"/>
        <rFont val="Symbol"/>
        <family val="2"/>
      </rPr>
      <t>⎯</t>
    </r>
    <r>
      <rPr>
        <sz val="11"/>
        <rFont val="Calibri"/>
        <family val="2"/>
      </rPr>
      <t xml:space="preserve"> A supplier risk management system that includes identification and monitoring of supply chain sustainability risks;
</t>
    </r>
    <r>
      <rPr>
        <sz val="11"/>
        <rFont val="Symbol"/>
        <family val="2"/>
      </rPr>
      <t>⎯</t>
    </r>
    <r>
      <rPr>
        <sz val="11"/>
        <rFont val="Calibri"/>
        <family val="2"/>
      </rPr>
      <t xml:space="preserve"> Analysis of which Direct Contractors, Sub-Contractors and Primary Suppliers may be at risk of non-compliance with SuRe® requirements, and how these risks shall be managed and monitored to reasonably ensure compliance and on-going improvement against set targets throughout the Project’s lifecycle;
</t>
    </r>
    <r>
      <rPr>
        <sz val="11"/>
        <rFont val="Symbol"/>
        <family val="2"/>
      </rPr>
      <t>⎯</t>
    </r>
    <r>
      <rPr>
        <sz val="11"/>
        <rFont val="Calibri"/>
        <family val="2"/>
      </rPr>
      <t xml:space="preserve"> A supplier selection process that includes sustainability assessment requirement and excludes suppliers that contribute to irreversible conversion of critical natural and cultural habitats;
</t>
    </r>
    <r>
      <rPr>
        <sz val="11"/>
        <rFont val="Symbol"/>
        <family val="2"/>
      </rPr>
      <t>⎯</t>
    </r>
    <r>
      <rPr>
        <sz val="11"/>
        <rFont val="Calibri"/>
        <family val="2"/>
      </rPr>
      <t xml:space="preserve"> Public disclosure of Direct Contractors, Sub-Contractors and Primary Suppliers;
</t>
    </r>
    <r>
      <rPr>
        <sz val="11"/>
        <rFont val="Symbol"/>
        <family val="2"/>
      </rPr>
      <t>⎯</t>
    </r>
    <r>
      <rPr>
        <sz val="11"/>
        <rFont val="Calibri"/>
        <family val="2"/>
      </rPr>
      <t xml:space="preserve"> Public sustainable procurement commitment.
Link to IFP PS: http://www.ifc.org/wps/wcm/connect/115482804a0255db96fbffd1a5d13d27/PS_English_2012_Full-Document.pdf?MOD=AJPERES</t>
    </r>
  </si>
  <si>
    <t>G1.1</t>
  </si>
  <si>
    <t>G2.2</t>
  </si>
  <si>
    <t>G1.2</t>
  </si>
  <si>
    <t>G1.3</t>
  </si>
  <si>
    <t>G1.4</t>
  </si>
  <si>
    <t>G1.5</t>
  </si>
  <si>
    <t>G1.6</t>
  </si>
  <si>
    <t>G1.7</t>
  </si>
  <si>
    <t>G1.8</t>
  </si>
  <si>
    <t>G2.1</t>
  </si>
  <si>
    <t>G2</t>
  </si>
  <si>
    <t>G2.3</t>
  </si>
  <si>
    <t>G2.4</t>
  </si>
  <si>
    <t>G2.5</t>
  </si>
  <si>
    <t>G2.6</t>
  </si>
  <si>
    <t>G3</t>
  </si>
  <si>
    <t>G3.1</t>
  </si>
  <si>
    <t>G3.2</t>
  </si>
  <si>
    <t>G3.3</t>
  </si>
  <si>
    <t>G4</t>
  </si>
  <si>
    <t>G4.1</t>
  </si>
  <si>
    <t>G4.2</t>
  </si>
  <si>
    <t>G1</t>
  </si>
  <si>
    <t>S1</t>
  </si>
  <si>
    <t>S1.1</t>
  </si>
  <si>
    <t>S1.2</t>
  </si>
  <si>
    <t>S1.3</t>
  </si>
  <si>
    <t>S2</t>
  </si>
  <si>
    <t>S2.1</t>
  </si>
  <si>
    <t>S2.2</t>
  </si>
  <si>
    <t>S2.3</t>
  </si>
  <si>
    <t>S2.4</t>
  </si>
  <si>
    <t>S2.5</t>
  </si>
  <si>
    <t>S2.6</t>
  </si>
  <si>
    <t>S2.7</t>
  </si>
  <si>
    <t>S2.8</t>
  </si>
  <si>
    <t>S2.9</t>
  </si>
  <si>
    <t>S3</t>
  </si>
  <si>
    <t>S3.1</t>
  </si>
  <si>
    <t>S3.2</t>
  </si>
  <si>
    <t>S3.3</t>
  </si>
  <si>
    <t>S3.4</t>
  </si>
  <si>
    <t>S3.5</t>
  </si>
  <si>
    <t>S4</t>
  </si>
  <si>
    <t>S4.1</t>
  </si>
  <si>
    <t>S4.2</t>
  </si>
  <si>
    <t>S4.3</t>
  </si>
  <si>
    <t>S4.4</t>
  </si>
  <si>
    <t>S5</t>
  </si>
  <si>
    <t>S5.1</t>
  </si>
  <si>
    <t>S5.2</t>
  </si>
  <si>
    <t>S5.3</t>
  </si>
  <si>
    <t>E1</t>
  </si>
  <si>
    <t>E1.1.</t>
  </si>
  <si>
    <t>E1.2</t>
  </si>
  <si>
    <t>E2</t>
  </si>
  <si>
    <t>E2.1</t>
  </si>
  <si>
    <t>E2.2</t>
  </si>
  <si>
    <t>E2.3</t>
  </si>
  <si>
    <t>E3</t>
  </si>
  <si>
    <t>E3.1</t>
  </si>
  <si>
    <t>E3.2</t>
  </si>
  <si>
    <t>E3.3</t>
  </si>
  <si>
    <t>E3.4</t>
  </si>
  <si>
    <t>E3.5</t>
  </si>
  <si>
    <t>E4</t>
  </si>
  <si>
    <t>E4.1</t>
  </si>
  <si>
    <t>E4.2</t>
  </si>
  <si>
    <t>E4.3</t>
  </si>
  <si>
    <t>E4.4</t>
  </si>
  <si>
    <t>E4.5</t>
  </si>
  <si>
    <t>E5</t>
  </si>
  <si>
    <t>E5.1</t>
  </si>
  <si>
    <t>E5.2</t>
  </si>
  <si>
    <t>E5.3</t>
  </si>
  <si>
    <t xml:space="preserve">The project owner shall publicly disclose:
a) All political and charitable contributions, and shall refrain from making political contributions (notably during election campaigns) in those countries which are providing project financing or in which the Project is being delivered;
b) All payments made to governments on a country-by-country basis in those countries which are providing project financing or in which the Project is being delivered;
c) Its holdings of subsidiaries, affiliates, joint ventures and other related entities;
d) Community contributions in the country where the Project is being delivered;
e) Information on applicable jurisdictions where taxes are being paid and where the financial vehicle/company concerned with the Project is exempt from paying taxes.
</t>
  </si>
  <si>
    <t>Internal policies can be identified through internal management or strategy documents or by meeting protocols, ideally signed by members of the top management</t>
  </si>
  <si>
    <t xml:space="preserve">demand evidence of investigation e.g. through external investigators and consultants. </t>
  </si>
  <si>
    <t>Communication to the workers regarding their rights can be ifentified throguh anonymous interviews or through visible information documents on the project side accessible to all workers</t>
  </si>
  <si>
    <t>Provide pictures of the accomodation and sanitation areas on the day of audit</t>
  </si>
  <si>
    <t>Grievance mechanism is documented and can be followed up
Information about possibliity for grievance procedures is accessible to all workers on the project side</t>
  </si>
  <si>
    <t xml:space="preserve">For calculation of best possible living wages conduct public authority sources or: 
ILO Global Wage report http://www.ilo.org/wcmsp5/groups/public/---dgreports/---dcomm/---publ/documents/publication/wcms_537846.pdf
Mercer cost of living rankings
https://mobilityexchange.mercer.com/Insights/cost-of-living-rankings#rankings </t>
  </si>
  <si>
    <t>Fair compensation and Timely manner in relation to Good International Industry Practice</t>
  </si>
  <si>
    <t>Demand experts evaluation of identification process and removal procedures</t>
  </si>
  <si>
    <t>Further information on decomission planinng : https://www.iaea.org/OurWork/ST/NE/NEFW/WTS-Networks/IDN/idnfiles/Presentations-in-pdf-Necsa/Decom-startegy-plan.pdf</t>
  </si>
  <si>
    <t>Documentation of survey results and identification processes
Pictures of elements for increased accesibility as proof are acceptable</t>
  </si>
  <si>
    <t>Request documents describing the institutionalized monitoring  and policy processes
The project social impact assessment shall bey varified by a third party</t>
  </si>
  <si>
    <t xml:space="preserve">a) Ensure women, LGBTQ individuals and other sensitive groups are fairly represented in Project consultations with the community and among the Project team. 
b) Adapt the infrastructure design and services to eradicate (or if not possible, mitigate) negative effects of the Project on women and other sensitive groups (for example, by considering the travel patterns of women and their higher risk to violence in isolated or poorly lit areas, or designing for persons with special needs);
c) Identify opportunities for empowering women as part of the Project’s activities (e.g. by enhancing women’s right to and ownership of resources, by ensuring women are benefitting from new labour opportunities traditionally held by men, by providing targeted opportunities for women to vocational training, etc.);
d) Implement gender sensitive facilities, including sanitation facilities (e.g. well-lit shelters for transport waiting, separate lavatories for men and women, water, sanitation and hygiene (WASH) and menstrual hygiene management (MHM) facilities/latrines, breastfeeding areas, etc.);
e) Provide gender training to all staff by making targeted efforts to include men as well as women workers, supervisors, managers and if possible contractors and suppliers;
f) Have a zero tolerance policy in regards to sexual and any other type of harassment, discrimination, violence and/or abuse of men, women and LGTB individuals.
</t>
  </si>
  <si>
    <t xml:space="preserve">Public policy document should be signed by top management or respresentatives of the project owner
Project owners shall present certifications or third party assessments of the species </t>
  </si>
  <si>
    <t>Studies should be conducted by parties independent to the project owners</t>
  </si>
  <si>
    <t>Before and After documents or GIS documents by public authorities shall be disclosed</t>
  </si>
  <si>
    <r>
      <rPr>
        <sz val="11"/>
        <rFont val="Symbol"/>
        <family val="2"/>
      </rPr>
      <t>⎯</t>
    </r>
    <r>
      <rPr>
        <sz val="11"/>
        <rFont val="Calibri"/>
        <family val="2"/>
      </rPr>
      <t xml:space="preserve"> assess the pre-existing physical, chemical and hydrological functions of the soils that will be disturbed by the project; (deally conducted by external party)
</t>
    </r>
    <r>
      <rPr>
        <sz val="11"/>
        <rFont val="Symbol"/>
        <family val="2"/>
      </rPr>
      <t>⎯</t>
    </r>
    <r>
      <rPr>
        <sz val="11"/>
        <rFont val="Calibri"/>
        <family val="2"/>
      </rPr>
      <t xml:space="preserve"> minimise the soil disturbance required;
</t>
    </r>
    <r>
      <rPr>
        <sz val="11"/>
        <rFont val="Symbol"/>
        <family val="2"/>
      </rPr>
      <t>⎯</t>
    </r>
    <r>
      <rPr>
        <sz val="11"/>
        <rFont val="Calibri"/>
        <family val="2"/>
      </rPr>
      <t xml:space="preserve"> restore disturbed soils to their original functions; 
</t>
    </r>
    <r>
      <rPr>
        <sz val="11"/>
        <rFont val="Symbol"/>
        <family val="2"/>
      </rPr>
      <t>⎯</t>
    </r>
    <r>
      <rPr>
        <sz val="11"/>
        <rFont val="Calibri"/>
        <family val="2"/>
      </rPr>
      <t xml:space="preserve"> enhance, where feasible, the soil quality in the Project’s area; (provide strategy document/plan for this)
</t>
    </r>
    <r>
      <rPr>
        <sz val="11"/>
        <rFont val="Symbol"/>
        <family val="2"/>
      </rPr>
      <t>⎯</t>
    </r>
    <r>
      <rPr>
        <sz val="11"/>
        <rFont val="Calibri"/>
        <family val="2"/>
      </rPr>
      <t xml:space="preserve"> not leave toxic or hazardous soils after decommissioning of the project. (see decomissioning plan)
</t>
    </r>
  </si>
  <si>
    <t xml:space="preserve">B. Performance Level 1
The Project’s air and soil pollution are below Good International Industry Practice (GIIP) local and/or international limits (whichever is more stringent). 
C. Performance Level 2
The Project has zero net negative impact on air and soil quality. 
The Project causes no nutrient depletion of soils (including nearby soils). 
The Project has received no complaints for odour production.
D. Performance Level 3
In addition to Performance Level 2 requirements the Project has positively impacted the condition of the surrounding air and soil, for example by using greener and innovative technologies for its operations, by replacing older equipment with newer, and by restoring or rehabilitating nearby degraded soils. 
</t>
  </si>
  <si>
    <t>- Project Proposal
- Organogram of the company</t>
  </si>
  <si>
    <t>- Curriculum Vitae (CV) of employees
- Documents on Recruitment Policy</t>
  </si>
  <si>
    <t>- Legal Compliance Register of the company</t>
  </si>
  <si>
    <t>- Project Contract</t>
  </si>
  <si>
    <t>- Risk Management Plan or Risk Register</t>
  </si>
  <si>
    <t>- Meeting Protocols with public authorities</t>
  </si>
  <si>
    <t>- Project website</t>
  </si>
  <si>
    <t>- Project Plan 
- Project Budget
- Contracts for Funding with partners</t>
  </si>
  <si>
    <t>- Organogram of the company or the department
- Environmental Impact Assessment
- Social Impact Assessment
- CVs of employees
- Certificates of Employees</t>
  </si>
  <si>
    <t>- Inventory report 
Environmental Impact Assessment
- Life-Cycle approach report
- Environmental or Social Management Systems (ESMS) report</t>
  </si>
  <si>
    <t>- Risk Management Plan or Risk Register
- Insurance documents regarding the project</t>
  </si>
  <si>
    <t xml:space="preserve">- Emergency Management Plan
</t>
  </si>
  <si>
    <t>- Commercial Register
- Annual reports</t>
  </si>
  <si>
    <t>- Stakeholder Consultation Protocoll
- Stakeholder Engagement Plan</t>
  </si>
  <si>
    <t>- Stakeholder information documents
- Stakeholder Consultation Protocolls</t>
  </si>
  <si>
    <t>- Complaints and Grievances log
- Documented Conflict Resolution Policy</t>
  </si>
  <si>
    <t>- Annual Report
- Sustainability Report
- Job Description responsible for Anti-bribery compliance
- Anti bribery training protocols
-  Disclosure documents of , remediation actions after conflicts</t>
  </si>
  <si>
    <t>- Annual Report</t>
  </si>
  <si>
    <t>- Signed policy documents to compy with applicable human rights laws and guidelines
- Complaints policy documents</t>
  </si>
  <si>
    <t>- Complaints policy documents and protocols</t>
  </si>
  <si>
    <t>- Human Resource documents of employees
- Training protocols to securty staff</t>
  </si>
  <si>
    <t>- Working contrnacts
- Code of Conduct
- Employment policy document</t>
  </si>
  <si>
    <t>- Randomized workin contract of employees (past and present)
- Code of Conduct
- Emplyoment policy document</t>
  </si>
  <si>
    <t>- Employment policy document
- Organogram of the company</t>
  </si>
  <si>
    <t>- Employment policy document
- Employee register
- Social Audit protocols
- Contracts with direct employees and with sub-contractors and primary suppliers</t>
  </si>
  <si>
    <t>- Risk Management Plan</t>
  </si>
  <si>
    <t xml:space="preserve">- Risk Management Plan
- Safety Training Protocols
- Organisational Safety and Health information material </t>
  </si>
  <si>
    <t>- Grievance mechanism plan
- Grievance mechanism information material</t>
  </si>
  <si>
    <t>- Randomized working contracts
- Employment policy document
- weekly rest record of workers</t>
  </si>
  <si>
    <t>- Renumeration policy document
- Wage record for all employees</t>
  </si>
  <si>
    <t xml:space="preserve">- Employment policy document
</t>
  </si>
  <si>
    <t>- Protocol of ICP processes (if applicable)
- Stakeholder Engagement plan
- Environmental Impact Assessment
- Social Impact Assessment
- Information Documents to affected communities
- compensation plan</t>
  </si>
  <si>
    <t>- Stakeholder Engagement Plan
- Resettlement Action Plan
- Livelihood Restoration Plan
- Docmentation of these Processes
- Transaction documents for compensation</t>
  </si>
  <si>
    <t>- Stakeholder Engagement Protocols
- Policy document for chance finds
- ICP protocols</t>
  </si>
  <si>
    <t>- Decommissioning Plan
- Assurance documents for the decomissioning plan
- organigramm of the company/department</t>
  </si>
  <si>
    <t>- Protocols or survey results of stakeholder engagements</t>
  </si>
  <si>
    <t>- Call for proposals document of public actors</t>
  </si>
  <si>
    <t>- Pover Impact Assessment document
- Monitoring protocols</t>
  </si>
  <si>
    <t xml:space="preserve">- EHS assessment </t>
  </si>
  <si>
    <t>- Working Contracs (from project owner and ist suppliers)
- Procurement Protocols
- Training Procotols</t>
  </si>
  <si>
    <t>- Stakeholder Engagement Plan
- Randomized selection of project document to check gender mainstreaming</t>
  </si>
  <si>
    <t>Climate Change Mitigation (PC)</t>
  </si>
  <si>
    <t>- Greenhouse Gas Protocoll</t>
  </si>
  <si>
    <t>Climate Change Adaption (PC)</t>
  </si>
  <si>
    <t>- High Conservation Values Assessment
- Environmental Impact Assessment
- Environmental management plan 
- Staekholder Engagement Protocols
- Guiding Principles and Recommendations for Responsible Business Operations in and around Key Biodiversity Areas (KBAs) of the International Union for Conservation of Nature (IUCN).</t>
  </si>
  <si>
    <t>- Environmental Management Plan</t>
  </si>
  <si>
    <t xml:space="preserve">- Invasive Species Policy Document
- Documentation of imported plants </t>
  </si>
  <si>
    <t>- Environmental Impact Assessment
- Documentation of Environmental Flows</t>
  </si>
  <si>
    <t>- Water Management plan</t>
  </si>
  <si>
    <t>- Flow Management Accounting Document</t>
  </si>
  <si>
    <t>- Waste management plan</t>
  </si>
  <si>
    <t>- Water Management Plan
- Environmental Management Plan</t>
  </si>
  <si>
    <t>- Pest Management Plan
- Pesticide list
- Compliance document with Rotterdam or Stockholm Convention</t>
  </si>
  <si>
    <t>- Environmental Impact Assessment</t>
  </si>
  <si>
    <t>- Environmental Impact Assessment
- Document of Location Assessment
- Project Proposal
- Project Plan</t>
  </si>
  <si>
    <t>- GIS documentation</t>
  </si>
  <si>
    <t>- Soil Restoration Plan
- Environmental Impact Assessment</t>
  </si>
  <si>
    <t>Materiality Guidance Notes</t>
  </si>
  <si>
    <t>Sustainability and Resilience Management</t>
  </si>
  <si>
    <t>This criterion should generally be assessed as medium importance and medium impact, unless reason can be given that the criterion is of particular importance or impact in this situation.</t>
  </si>
  <si>
    <t xml:space="preserve"> Example of documentation where evidence may be found (indicative)</t>
  </si>
  <si>
    <t>Customer Focus and Community Involvement</t>
  </si>
  <si>
    <t>Table 1: Importance Descriptors</t>
  </si>
  <si>
    <t>Table 2: Impact Descriptors</t>
  </si>
  <si>
    <t>Table 3: Materiality Matrix</t>
  </si>
  <si>
    <t>Table 5: Assurance Levels</t>
  </si>
  <si>
    <t>This criterion should generally be assessed as medium importance and medium impact, unless reason can be given that the criterion is of particular impact in this situation.</t>
  </si>
  <si>
    <t>This criterion should generally be assessed as medium importance and medium impact, unless evidence can be given that the project is being implemented in a location in which interconnectivity of this project with others is not possible or not needed (low importance), or is particularly needed for some reason (high importance). Likewise, a Project may be considered to have to potential to create higher or lower impact depending on its type. For example, a project that does not rely heavily on other infrastructure elements upstream or downstream, may be rated as low impact.</t>
  </si>
  <si>
    <t>This criterion should generally be assessed as medium importance and medium impact, unless reason can be given that the criterion is of particular importance or impact in this situation or that the level of resilience for this project would otherwise be of risk. For example, a project located in an area highly vunlerable to sealevel rise, flood or drought should consider this criterion of high importance, compared with a project in a location of low vulnerability to shocks and stresses.</t>
  </si>
  <si>
    <t>This criterion should generally be assessed as medium importance and medium impact, unless reason can be given that the criterion is of particular importance in this situation. For example, projects either posing a large potential risk (e.g. due to hazardous substances, or large consequences of failure), or projects playing an important role in emergency response themselves (e.g. telecommunications, transport etc.) in which case it shall be assessed as high impact.</t>
  </si>
  <si>
    <t>This criterion should be assessed as medium importance and medium impact, unless the project is implemented in a context which is especially exposed to environmental and health hazards, or oversight of sustainable management practices is often poorly implemented in which case it shall be assessed as high impact.</t>
  </si>
  <si>
    <t>This criterion should be assessed as medium importance and medium impact, unless the project is implemented in a context where there is an enhanced exposure to risks of the project, or for projects that require an elevated risk due to the nature of the project in which case it shall be assessed as high importance</t>
  </si>
  <si>
    <t>This criterion should be assessed as medium importance and medium impact, unless the project is implemented in a context in which legal compliance is often poorly enforced, or oversight of infrastructure development and operation is often poorly implemented in which case it shall be assessed as high impact.</t>
  </si>
  <si>
    <t>This criterion should be assessed as medium importance and medium impact, unless the project is implemented in a context where there is an enhanced risk of the project team having low expertise, or for projects that require an elevated level of expertise, for example due to high technical complexity in which case it shall be assessed as high impact.</t>
  </si>
  <si>
    <t xml:space="preserve">⎯ Organogram of the Project and of its Direct Contractors, Sub Contractors and Primary Suppliers (if applicable) identifying main functions and responsibilities of each team and person in charge;
⎯ Identification of one member of senior management responsible for sustainability and resilience;
⎯ Articles of association, or equivalent, which demonstrate clear separation of roles and unambiguous allocation of responsibilities and duties.
</t>
  </si>
  <si>
    <t xml:space="preserve">⎯ Curriculum Vitae (CV) of all people in top management roles, as well as the CVs of people in the top 5 project management positions in addition to a random sample of 10 CVs from other professional staff in the Project and its Direct Contractor(s). The CVs shall include the data on the person’s education, professional training, relevant past work experiences, certifications and accreditation;
⎯ Recruitment policy and processes.
</t>
  </si>
  <si>
    <t>⎯ Evidence that the Project is complying with the law (including regulatory requirements) to which it is subject, for example, through a legal compliance register;</t>
  </si>
  <si>
    <t>⎯ List of indicators defined by the Project (or by the contract with the public entity as the case may be) in order to evaluate the success of a project in regards to its primary purpose.</t>
  </si>
  <si>
    <t xml:space="preserve">⎯ Risk analysis identifying where the main risks stand (for example, during construction period, the areas where significant delays are expected) and the available mitigation measures;
⎯ Risk register;
⎯ Evidence of adequate processes to ensure that mitigation measures identified are effectively implemented (for example as part of a Risk Management Plan).
</t>
  </si>
  <si>
    <t xml:space="preserve"> ⎯ The Project has consulted the relevant authorities to be aware of any on-going, existing or future project with which it can have possible synergies;
⎯ Best efforts of the Project to adjust to relevant circumstances, for example, adapting its construction time schedule or design to take into account synergies and better integration with other projects.
</t>
  </si>
  <si>
    <t>⎯ Existence of a Project website that provides at least the information listed in the Requirements (see auditors guidance)</t>
  </si>
  <si>
    <t xml:space="preserve">⎯ Evidence that the Project Owner has carried out an economic and financial analysis and has established a business plan including revenues and costs estimates over the life of the Project, demonstrating the economic soundness of the Project (i.e. Its ability to generate sufficient revenues, including in case of economic/financial stress and other kind of business continuity risk scenarios);
⎯ The Project Owner has established the financing plan of the Project and shall provide reasonable evidence that funding sources will be available to cover the Project’s costs; 
⎯ If already available, closed contracts for securing funds;
</t>
  </si>
  <si>
    <t>⎯ EMS and SMS are established, maintained and cover the following aspects:
a) A policy defining the sustainability and resilience objectives and principles guiding the Project (including resilience and disaster risk-reduction planning);
b) The identification of risks and impacts in line with the outcomes of the materiality assessment;
c) Management programmes covering adequate mitigation and performance improvement measures and actions;
d) Organisational capacity and competency;
e) Monitoring and review, including monitoring of performance against set Key Performance Indicators (KPIs) and reporting to senior management.
⎯ Audit reports of Environmental Impact Assessment (EIA) and Social Impact Assessment (SIA) are available upon request.
NOTE: The Project’s management system(s) shall be embedded in the decision-making stages of the Project delivery process and shall comply with the requirements of The International Financial Corporation (IFC) Performance Standard 1, Paragraphs 6 – 19, and 22 -24.</t>
  </si>
  <si>
    <t xml:space="preserve">⎯ Life-cycle approach report, inventory analysis or reports on extraction, emissions, energy, raw materials used, water and its possible effects on the environment as a separate document or part of an Environmental Impact Assessment (EIA);
⎯ Life-cycle approach documentation: goal and scope definition, inventory analysis, impact assessment and interpretation;
⎯ Environmental or Social Management Systems (ESMS) reports.
</t>
  </si>
  <si>
    <t xml:space="preserve">⎯ Vulnerability assessment for the Project's life cycle;
⎯ Outline of short-term and long-term adaptation measures and evidence of how they have been incorporated into the Project’s design as well as construction and operation phases of the infrastructure (for example, energy back up system, back up supplies, renewable energy sources, insulation, temperature and climate control system, storm water recycling, etc.);
⎯ Risk monitoring system is in place to detect natural/climate and social/man-made/systemic hazards as early as possible;
⎯ Analysis of possible hazard scenarios and counter measures for each case;
⎯ Insurance programme covering replacement costs of the assets and business interruption.
</t>
  </si>
  <si>
    <t xml:space="preserve">Emergency management plan including disaster response plans, emergency preparedness, and emergency measures in place. The emergency management plan shall include at a minimum:
⎯ All potential adverse impacts on workers, users, infrastructure service provision, the surrounding environment and how wider or interconnected systems have been considered;
⎯ Emergency measures including for evacuation and relocation are established;
⎯ Evacuation plan and clear instructions on emergency measures are taught and made available to all workers at the Project site;
⎯ Mandatory periodic trainings and drills on evacuation and emergency situation management are conducted with a reasonable number of workers / managers on site;
⎯ All processes and equipment related to emergency preparedness shall comply with applicable national laws, international standards and industry specific emergency management requirements, whichever is more stringent; 
⎯ Equipment necessary for emergency response is available, maintained, and periodically checked for its proper functionality. The equipment may include, for example, first response kits; fire management equipment such as fire extinguisher or blanket, and fire alarm system; communication equipment; security cameras and alarm system; emergency doors; emergency lighting equipment; siren; life vests; emergency supply of food and water; backup energy systems; and bunkers;
⎯ All emergency response plans and measures are coordinated with relevant local authorities.
</t>
  </si>
  <si>
    <t>⎯ Documents demonstrating the effective implementation of the requirements  (see auditors guidance). This may include: documented management system, risk assessment and monitoring, sustainability requirements in used procurement assessment and evidence of public disclosure requirements.</t>
  </si>
  <si>
    <t xml:space="preserve">⎯ The Project has identified its pre-existing liabilities included in documents such as: Commercial Register dating back from at least 5 years that shows no financial liabilities (such as bankruptcy); Enforcement and Compliance History of the Project (for example, in the US the Environmental Protection Agency's tool on "enforcement and compliance history online");
⎯ The Project has enacted mitigation measures to deal with these liabilities included in documents such as a Logbook of previous liabilities and the process followed to deal with them;
⎯ The Project does not have previous nor current liabilities related to involvement in organized crime, or corruption;
⎯ The Commercial Registry of the Project shows no existing liabilities. 
</t>
  </si>
  <si>
    <t xml:space="preserve">⎯ List of stakeholders to be consulted including the name of their institution (when relevant);
⎯ List of Affected Communities if appropriate, for example, those stakeholders who are materially affected by the Project;
⎯ Stakeholder Engagement Plan;
⎯ Studies carried out in cooperation with the people concerned (e.g. indigenous people) to assess the social, spiritual, cultural and environmental impact of the planned construction or development activities.
</t>
  </si>
  <si>
    <t xml:space="preserve">⎯ Disclosure of relevant information to Affected Communities (in a language and format understandable to them through the website, meetings, pamphlets or other documents; different channels and languages ensuring that all affected stakeholders have a chance to participate, etc.);
⎯ Registration of Affected Communities views and concerns on the Project's risks, impacts and mitigations measures;
⎯ Response of the project to Affected Communities concerns;
⎯ Integration of outcomes of the stakeholder engagement in the Project decision-making process.
</t>
  </si>
  <si>
    <t xml:space="preserve">⎯ A process and mechanisms for dealing formally with complaints and grievances (such as specifying which department in the company or person is responsible for processing complaints and grievances and what are the steps to be followed to raise, address and resolve a complaint);
⎯ Complaints and grievances log including how many were successfully addressed and how many are still pending/in process;
⎯ Evidence of a documented process for using customer feedback for decision-making related to service delivery improvements.
</t>
  </si>
  <si>
    <t xml:space="preserve">⎯ Business documents stating the vision, mission, values and codes of conduct of the company used to prevent bribery from occurring;
⎯ Anti-bribery policy that was developed with top management leadership, has been distributed to all staff and the management of related companies (including suppliers). Evidence of this communication: e-mails, letters, posters, website, etc.;
⎯ Job description of the person has been or will be designated to oversee anti-bribery compliance;
⎯ Anti-bribery Training's material, minutes, guidelines, brochures or any other material derived from Training of personnel;
⎯ Anti-bribery risk-assessment and record of due diligence of processes;
⎯ Integrity Management System (as detailed in by the International Federation of Consulting Engineers – FIDC);
⎯ Anti-bribery management system is in place, which includes prevention, monitoring, investigation, and correction of activities, which may relate to bribery, such as receiving gifts, donations and hospitalities, etc. The management system shall include also whistle-blower procedures; 
⎯ Disclosure of controversies, remediation actions, evidence of enforceability on all parties involves in the project. 
</t>
  </si>
  <si>
    <t xml:space="preserve">⎯ Disclosure of the list of donations (see auditors guidance) and taxes paid with details of date, value, and receiver information;
⎯ Appropriate wording in the Project’s policy on transparency (SuRe® model clauses can be used when appropriate);
⎯ Reports, for example, financial report and financial audit reports;
⎯ Contract and tender documents (when applicable) will include directives concerning the possibility of auditing/disclosing information (to authorised agents) of payments made by the Project to contractors or subcontractors
⎯ Transparency and disclosure policy.
</t>
  </si>
  <si>
    <t xml:space="preserve">⎯ Provision of internal policies stating commitment of the Project to respect human rights (as stated by the Universal Declaration on Human Rights by the United Nations (UN)), including processes to address complaints, to investigate alleged violations and commitment to report on outcomes;
⎯ Provision of contracts (with Direct Contractors, Sub Contractors and Primary Suppliers) providing obligations for these actors to respect, protect, and promote human rights;
</t>
  </si>
  <si>
    <t xml:space="preserve">⎯ Disclosure by the Project of any incidents of human rights;
⎯ Actions taken to address these violations;
⎯ In case of violations claims, evidence of investigations in a timely and fair manner and of corrective actions taken;
⎯ Absence of negative judgment within the previous 3 years for Direct Contractors, Sub Contractors and Primary Suppliers.
⎯ Evidence of how claims have been investigated and treated (if applicable).
</t>
  </si>
  <si>
    <t xml:space="preserve">⎯ List of security personnel employed;
⎯ Reasonable inquiries as regards possible implication in past abuses and more generally track record on respect of human rights; 
⎯ Training provided to security personnel as regards use of force (and where applicable, firearms), and appropriate conduct toward workers and Affected Communities;
⎯ Requirements for security personnel to respect human rights; 
⎯ Grievance mechanism available to communities.
</t>
  </si>
  <si>
    <t xml:space="preserve">⎯ Employment policy (which is covering the workers rights as stated in the International Labour Organization (ILO) conventions regarding gender and non-discrimination) and record of its communication to workers;
⎯ Sample record of workers' contracts and its evolutions;
⎯ Communication to the workers regarding their rights;
⎯ Respect to working conditions addressed in collective bargaining agreements;
⎯ Written employment policy (including recruitment and benefits) on outsourcing work to direct contractors, primary suppliers and sub contractors, employing temporary or casual workers (with or without a formal contract) sometimes referred to as: "non-standardized forms of employment".
</t>
  </si>
  <si>
    <t xml:space="preserve">⎯ Evidence that employees are aware of their rights as regards collective bargaining. This shall be made evident by including relevant clause(s) in employment policy that explicitly states that the employer does not prevent employees from associating freely, that it does not prevent collective bargaining and that the Project adheres to collective bargaining agreements where they exist;
⎯ If a union is present: evidence of syndicate formation, evidence of worker representative election, minutes of meetings held, recommendations and follow-up derived from these meetings, etc.;
⎯ Interviews with workers showing that the right of freedom of association is respected.
</t>
  </si>
  <si>
    <t xml:space="preserve">⎯ Policy or statement against child labour and forced labour;
⎯ Record of ages of all employees (anonymized);
⎯ Relevant monitoring plans for employees under 18 years, for example, monitoring health, working conditions, hours of work and training provided. 
⎯ Each member state that has ratified the ILO convention 138 on Child Labour shall respect the minimum working age determined by the member state. In those countries where the working age is less than the age of completion of compulsory schooling (15 or at maximum 14 years), the Project shall provide authorisations, records or other proof that no child under 15 or 14 (depending on the country’s special circumstances) is employed and that no child under 16 years of age is employed in “hazardous” work. 
⎯ Record of corrective actions established to remedy any risks or incidents related to child labour and forced labour;
⎯ Records of audits done regarding the presence of working minors in the (construction/project) site;
⎯ Contract clauses, tender documents and policies shared with Direct Contractors, Sub Contractors and Primary Suppliers which includes a "no child-labour" disclaimer, policy reference or similar.
⎯ Depending on the country’s special circumstances, Article 17 of the ILO Convention 029 regarding “Forced or Compulsory Labour for Works of Construction or Maintenance” shall be complied with. 
</t>
  </si>
  <si>
    <t xml:space="preserve">⎯ Occupational Safety and Health Policy which includes measures to prevent accidents, injury and diseases caused by work;
⎯ Key Performance Indicators (KPIs) follow up such as annual rate of accident frequency with and without sick leaves, annual rate of accident severity;
⎯ Training of workers (for instance, through annual rate of workers trained on Health and Safety Issues);
⎯ Presence of one staff trained as emergency first-aiders and voluntary firemen/fire assistants for every 50 staffs on site. Minimum one trained staff is required when the site has less than 50 staffs. In case of shift work, more people may need to be trained so that minimum number of trained staffs are always present during working hours;
⎯ Posters, pamphlets, policy, guidelines on OSH;
⎯ OSH management system documentation;
⎯ Preventives and correctives actions and accountability (who is responsible for OSH);
⎯ In case accommodation is provided to the workers by the Project, the provision shall be proved to be given without discrimination and the living environment shall be clean and sanitary.
</t>
  </si>
  <si>
    <t xml:space="preserve">⎯ Existence of a grievance mechanism procedure;
⎯ Information provided to the workers about the existence of this grievance mechanism and the possibility to access it in an anonymous way;
⎯ Anonymized record of workers claims and complaints addressed;
⎯ Transparency of the process and provision of a timely feedback.
</t>
  </si>
  <si>
    <t xml:space="preserve">⎯ Relevant clause in the employment policy detailing working hours and weekly rest (working hours not exceeding 48 hours a week on a regular basis, and overtime limited to 12 hours a week on a voluntary basis);
⎯ Establishment of daily and weekly working hours limits;
⎯ Weekly rest record of workers;
⎯ Working hours should be in compliance with national and international laws and regulations;
⎯ Conditions on working hours, holidays, rest days, night work, part-time and leave shall follow the national law that is in line with ILO conventions and International Labour Standards on Working Times.
</t>
  </si>
  <si>
    <t xml:space="preserve">⎯ Remuneration policy, which respects the local law and meets the local minimum wage. If there is no local minimum wage or the local minimum wage is too low, the Project shall refer to the best possible calculation of living wage in the area;
⎯ Remuneration policy, which states that the Project upholds and apply the requirements of the ILO Convention C100 on Equal Remuneration for men and women workers for equal value work.
⎯ Record of all wages paid;
⎯ Evidence that: (i) Payment of wages is made on a regular and pre-determined basis, by bank transfer or in cash or cheque form, in a manner and location convenient to the employees; (ii) all payments are accompanied by a wage slip which clearly details wage rates, benefits and deductions where applicable; (iii) employees are not forced to buy provisions from businesses or facilities owned by the Project; (iv) obligations to employees under applicable law relating to labour or social security arising from the regular employment relationship are not avoided through the use of labour-only contracting, subcontracting, or homeworking arrangements; or through apprenticeship schemes where there is no real intent to impart skills or provide regular employment; or through the excessive use of fixed-term contracts of employment;
⎯ Easy and free access for workers to their personal employee documentation at any time and without the need to give a reason;
</t>
  </si>
  <si>
    <t xml:space="preserve">⎯ Retrenchment policies and procedures are made available either as inclusion in the employment contract or employee handbook of the Project.
⎯ In all instances, regardless of whether retrenchment has occurred, retrenchment policies and procedures shall be in place that ensure the following evidence would be available in the event of retrenchment:
a) Absence of viable alternatives to retrenchment;
b) Dialogue with workers, their organisations and the government (if appropriate);
c) Compliance with all legal requirements (for example, notice of dismissal, wages and compensation of workers dismissed);
d) Retrenchment and fair compensation given in a timely manner to employees and workers.
</t>
  </si>
  <si>
    <t xml:space="preserve">⎯ Implementation, and documentation of the process of Informed Consultation and Participation (ICP) and engagement; and evidence of FPIC where relevant; a description of the government-provided entitlements of affected Indigenous Peoples; the measures proposed to bridge any gaps between such entitlements and SuRe® requirements; and the financial and implementation responsibilities of the government agency and/or the Project.
⎯ List of communities of Indigenous People and Minority Groups identified through environmental Impact Assessment (EIA) or Social Impact Assessment (SIA), within the project area of influence who may be affected by the Project;
⎯ Studies and documentation to assess the social, spiritual, cultural and environmental impact of the planned activities of the Project in the Affected Communities and which show the concerned peoples‘ participation.
⎯ Information of the Affected Communities of Indigenous People of their land rights;
⎯ Assessment of the land and natural resource use by the Affected Communities of Indigenous People and documents which shows that efforts have been made to avoid or minimise the impact on this land;
⎯ The compensation plan shall include as the minimum, the requirements under International Finance Corporation (IFC) PS7, Paragraph 14 and 19
</t>
  </si>
  <si>
    <t xml:space="preserve">⎯ Consideration of alternative design to avoid resettlement; 
⎯ Engagement plan with Affected Communities (incl. grievance mechanism);
⎯ The implementation of the Resettlement Action Plan (for physical displacement) or Livelihood Restoration Plan (for Economic displacement) shall comply with the requirements of International Finance Corporation (IFC) Performance Standard 5, Paragraphs 12 – 29;
⎯ Procedures to manage and evaluate implementation of the Resettlement Action Plan (for example by hiring competent professionals);
⎯ Documentation of all transactions to acquire land rights as well as compensation measures.
</t>
  </si>
  <si>
    <t xml:space="preserve">⎯ Identification process of cultural heritage and chance finds procedure (including through experts);
⎯ Procedures to remove replicable and non-replicable cultural heritage if unavoidable;
⎯ Identification of legally protected cultural heritage areas;
⎯ Result of the Informed Consultation and Participation (ICP) with the Affected Community on the use and the impact to their cultural heritage.
</t>
  </si>
  <si>
    <t xml:space="preserve">A decommissioning plan which includes the following:
⎯ Process of decommissioning which has been reviewed through multi-stakeholder process;
⎯ Appointment of a Decommissioning Manager (if applicable);
⎯ Clear responsibilities and the roles of people who will be involved in the decommissioning work;
⎯ Quality Assurance of the decommissioning work which includes the possible environmental and social impact;
⎯ Cost of the decommissioning has been estimated and funding for the decommissioning work is secured;
⎯ Necessary license needed for decommissioning including waste management is available or can be obtained;
⎯ Compliance to national waste management requirements.
</t>
  </si>
  <si>
    <t xml:space="preserve">⎯ Assessment of the risks to public health and safety
⎯ Procedures to monitor health of the local community
⎯ Provision of medical services to the local community
</t>
  </si>
  <si>
    <t>⎯ The Project has taken reasonable measures to identify relevant accessibility needs (for example by conducting surveys, focus groups with intended users), and has employed adequate accessibility features to cater for these needs (for example by adding adequate access features such as ramps for all users with mobility restrictions, etc.).</t>
  </si>
  <si>
    <t xml:space="preserve">⎯ Documented poverty impact assessment;
⎯ Documented evidence that the measures above have been complied with;
⎯ Evidence of on-going monitoring against defined indicators for effective access.
</t>
  </si>
  <si>
    <t xml:space="preserve">B. Performance Level 1
The Project satisfies all of the following:
⎯ At least 60% of overall workforce is local;
⎯ At least 70% of supplier purchase costs are coming from local suppliers;
⎯ At least 50% of these 70% of purchase costs are coming from suppliers which hire a majority of local workforce;
⎯ At least 10% of professional positions are held by local female staff.
C. Performance Level 2
The Project satisfies together all of the following:
⎯ At least 70% of overall workforce is local;
⎯ At least 70% of supplier purchase costs are coming from local suppliers;
⎯ At least 50% of these 70% of purchase costs are coming from suppliers which hire a two thirds of local workforce;
⎯ It has established a local training programme to train local community members;
⎯ At least 20% of professional positions are held by local female staff.
D. Performance Level 3
The Project Entities satisfies together all of the following: 
⎯ At least 80% of overall workforce is local;
⎯ At least 70% of supplier purchase costs are coming from local suppliers;
⎯ At least 70% of the 70% of purchase costs are coming from suppliers which hire a 2/3 of local workforce;
⎯ It has established a local training programme to train local community members;
⎯ At least 30% of professional positions are held by local female staff.
</t>
  </si>
  <si>
    <t xml:space="preserve">⎯ Evidence that all points (see auditors guidance) have been satisfied. 
NOTE: Evidence used against SuRe® criteria G3.1 Stakeholder Identification and Engagement Planning and G3.2 Engagement and Participation may be used to demonstrate compliance with point "a” 
⎯ Gender Equality Analysis and Gender Action Plan.
⎯ All relevant data collected by the Project is sex-disaggregated (e.g. number of workers, number of trainings given, number of lavatories, etc.).
⎯ Project documents (e.g. plans, policies, design plans, brochures, informative pamphlets, job vacancy documents, etc.) are gender sensitive, support gender equality mainstreaming and use gender specific language (e.g. referring explicitly to “men and women workers” rather than just “workers”) with all genders and individuals equally represented (e.g. in pictures, images or other visuals). 
⎯ The Project provides evidence of efforts to reach women for job vacancies, opportunities for engagement, involvement and training (e.g. by sharing information and/or documentation in women-frequented locations, etc.)  
</t>
  </si>
  <si>
    <t xml:space="preserve">The Project can demonstrate that its Scope 1 and Scope 2 emissions are the lower of either:
⎯ A baseline emissions quantity for a comparable service in a similar region;
OR
⎯ Coherent with the Nationally Determined Contribution (NDC) of the country or countries in which the Project is implemented.
C. Performance Level 2
The Project can demonstrate that it is responsible for zero net greenhouse gas emissions during the operation phase of the project, considering at least Scope 1 and Scope 2 emissions, quantified in accordance with an approved methodology.
D. Performance Level 3
The Project can demonstrate that it is responsible for zero net greenhouse gas emissions during the operation phase of the project, considering Scope 1, Scope 2 and Scope 3 emissions, quantified in accordance with an approved methodology.
</t>
  </si>
  <si>
    <t xml:space="preserve">The Project can demonstrate that it has been designed and built to withstand the reasonably foreseeable direct and indirect impacts associated with a global climate change consistent with Representative Concentration Pathway (RCP) 4.5, as defined in the IPCC Fifth Assessment Report, for the anticipated lifespan of the Project.
NOTE 2: RCP 4.5 predicts a temperature rise of 1.1°C to 2.6°C, and a sea-level rise of 0.32m to 0.63m by the end of the century relative to levels during 1986 – 2005. This scenario was developed to represent an ‘intermediate emissions’ scenario, consistent with: lower energy intensity, strong reforestation programmes, CO2 emissions increase only slightly before decline commences around 2040, stable methane emissions, and stringent climate policies (IPCC 2014).
C. Performance Level 2
In addition to the Performance Level 1 requirements, the Project maintains a monitoring and evaluation mechanism for adaptation measures, which occurs at least once every 5 years and includes at least the following elements:
⎯ Review of best practicably available information;
⎯ Review of effectiveness of adaptation measures;
⎯ Business continuity plan and reserved budget to enact measures identified to resume services following a climate change-related disaster.
D. Performance Level 3
In addition to the Performance Level 2 requirements, the Project can demonstrate that it has been designed and built to withstand the reasonably foreseeable direct and indirect impacts associated with a global climate change consistent with Representative Concentration Pathway (RCP) 6.0, as defined in the IPCC Fifth Assessment Report, for the anticipated lifespan of the Project.
</t>
  </si>
  <si>
    <t xml:space="preserve">⎯ HCV Assessment by an approved assessor, Environmental Impact Assessment (EIA) and other type of assessment of direct and indirect impacts onto biodiversity and ecosystems and identification of mitigation or restoration measures;
⎯ Proposal of prevention, mitigation, restoration, and compensation methods in case environmental degradation or damage to species, habitats, ecological corridors and ecosystems are inevitable, based on Business and Biodiversity Offsets Programme (BBOP) concepts and methodologies;
⎯ Demonstration that the Project is in accordance with local, regional, national and/or international policies on protection of the environment and biodiversity, whichever is more stringent;
⎯ Evidence that stakeholders, especially of the Affected Communities, have been consulted regarding the Project plans and the proposed/expected biodiversity protection and conservation measures. The feedback must be reflected in the final plan;
⎯ Comply with the Guiding Principles and Recommendations for Responsible Business Operations in and around Key Biodiversity Areas (KBAs) of the International Union for Conservation of Nature (IUCN).
</t>
  </si>
  <si>
    <t xml:space="preserve">B. Performance Level 1
The Project uses mitigation measures that show performance that exceeds Good International Industry Practice (GIIP), at least as stringent as that articulated within the BBOP Standard on Biodiversity Offsets and International Finance Corporation (IFC) Performance Standards (IFC PS6: 6, 8, 10, 13-20, 24, 25 and IFC PS6: 7). In addition, the Project shall:
⎯ Not cause negative impact on Endangered (EN) and Critically Endangered Species (CR);
⎯ Not cause negative impact on IUCN protected areas Category Ia or Ib;
⎯ Avoid negative impacts on priority ecosystem services.
C. Performance Level 2
The Project achieves “No Net Loss” (NNL), for example, through offsets of by minimizing the duration and intensity of the impacts on biodiversity, habitat, species and ecosystem services caused by the Project, noting that some impacts cannot be offset. In addition, the Project shall:
⎯ Not cause negative impact on species except those categorised as ‘Least Concern’ (LC) and ‘Near Threatened’ (NT) under IUCN categorisation or equivalent;
⎯ Not cause negative impact on areas classified by IUCN as Protected Area Category Ia, Ib, II or equivalent protected area categorisation under local legislation.
NOTE 1: No Net Loss in biodiversity value as defined in the No Net Loss and Net Positive Impact Approaches for Biodiversity (2015) “like for like”: No Net Loss (NNL) calls for negative biodiversity impact caused by the project to be balanced through compensation measures implemented in the project. Achieving NNL goal for a given project ultimately means no net reduction in the: diversity within and among species and vegetation types; long-term viability of species and vegetation types and functioning of species assemblages and ecosystems, including ecological and evolutionary processes.
NOTE 2: Loss of a critical habitat that would have a detrimental and irreversible effect on certain animal or plant species might not be offset. For example, a project can change a water regime on a river that can wipe out endemic fish species.
D. Performance Level 3
The Project avoids negative impacts on biodiversity, habitat and ecosystem services, for example, through spatial or temporal planning/placement of infrastructure. To meet this Performance Level, the Project shall:
⎯ Achieve net positive impact (NPI) or “like for better”, for example by creating additional natural capital (for example, through the use of nature-based solutions) and/or strengthening habitat connectivity, or enhancing biodiversity (targeting preferable threatened species/ecosystems);
⎯ Not cause negative impact on species except those categorised as ‘Least Concern’ (LC) under IUCN categorisation or equivalent;
⎯ Not cause negative impact on IUCN Protected Areas Category Ia, Ib, II, III, IV, V or equivalent protected area categorisation under local legislation.
</t>
  </si>
  <si>
    <t xml:space="preserve">⎯ A public policy declaring that no species considered alien and invasive following the criteria of/being registered under GRIIS are introduced to the project site;
⎯ Any imported plant or animal based materials used in the construction and operation of the infrastructure are appropriately inspected, treated and verified as safe for import to the project site.
</t>
  </si>
  <si>
    <t xml:space="preserve">⎯ Environmental Impact Assessment (EIA) showing the evaluation of water sourcing, demonstrating that the Project will not cause significant negative impact on the quality or quantity of water at water sources throughout the Project’s anticipated life cycle. 
⎯ Environmental Flows* (ecological flows) studies (or similar) done according to relevant regional standards.
NOTE 1: For the purposes of this Standard, Environmental Flows describes the quantity, timing, and quality of water flows required to sustain freshwater and estuarine ecosystems and the human livelihoods and well-being that depend on these ecosystems (Brisbane Declaration, 2007).
</t>
  </si>
  <si>
    <t xml:space="preserve">B. Performance Level 1
10 to 29% of materials used come from recycled or reclaimed sources. The Project engages only with Director Contractors Sub Contractors and/or Primary Suppliers that can demonstrate sustainable sourcing practices. 
At least 50% of materials used for the Project come from local sources, meeting the following distance requirements:
⎯ Soil: within 100km
⎯ Rocks, and aggregate: within 100km
⎯ Wood and plants: within 500km
⎯ All other materials: within 1000km
C. Performance Level 2
30% to 59% of materials used come from recycled or reclaimed sources. The Project engages only with Director Contractors Sub Contractors and/or Primary Suppliers that can demonstrate (through certifications or other documents) sustainable sourcing practices.
At least 70% of materials used for the Project come from local sources, meeting the following distance requirements:
⎯ Soil: within 100km
⎯ Rocks, and aggregate: within 100km
⎯ Wood and plants: within 500km
⎯ All other materials: within 1000km
D. Performance Level 3
60% to 100% of materials used come from recycled or reclaimed sources. The Project engages with Director Contractors Sub Contractors and/or Primary Suppliers who can demonstrate (through certifications or other claims document) that they use sustainable procurement practices. 
At least 70% of materials used for the Project come from local sources meeting the following distance requirements:
⎯ Soil: within 50km
⎯ Rocks, and aggregate: within 50km
⎯ Wood and plants: within 250km
⎯ All other materials: within 500km
</t>
  </si>
  <si>
    <t xml:space="preserve">⎯ Pest management plan aiming at avoidance of harming natural enemies of the target pest, and if not possible minimization, and avoidance of risks associated with the development of resistance in pests and vectors,
⎯ The plan shall include guidelines and training program on handling, storage, safe use and disposal of chemical pesticides and personal equipment in accordance with the Food and Agriculture Organization’s (FAO) International Code of Conduct on the Distribution and Use of Pesticides or other Good International Industry Practice (GIIP),
⎯ List of pesticides used. The pesticides used shall be manufactured by a valid licensed producer, properly packaged and come with user manual with safety guidance,
⎯ The pesticides shall not be those listed in the Rotterdam Convention, Stockholm Convention, and WHO Recommended Classification of Pesticides by Hazard Class Ia and Ib,
⎯ Evidence provided by the Project that no pesticides in the Rotterdam Convention or Stockholm convention are being used.
</t>
  </si>
  <si>
    <t xml:space="preserve">⎯ Cumulative impacts have been assessed, for example, within Environmental Impact Assessment (EIA);
⎯ The mitigation measures with regard to a project's contribution to cumulative impacts are included as an integral component of the Project’s Environmental and Social Management System (ESMS).
</t>
  </si>
  <si>
    <t xml:space="preserve">⎯ Location Analysis.
⎯ Environmental Impact Assessment (EIA) addressing impacts on landscape.
⎯ Project design, and proposals made by the Project for integrated design. 
</t>
  </si>
  <si>
    <t xml:space="preserve">Documents demonstrating that requirements (see auditors guidance) have been met or are planned, for example: 
⎯ Detailed soil restoration plan;
⎯ Environmental Impact Assessment (EIA).
</t>
  </si>
  <si>
    <t>This criterion should generally be assessed as medium importance and medium impact, unless reason can be given that the criterion is of particular importance or impact in this situation. For example, if the Project is being implemented in an region with a track record for management problems of infrastructure problems, this may be rated as high importance. On the contrary, if the context in which the Project is implemented is one in which good management practices are consistently high (e.g. due to regulatory enforcement), the criteria may be rated as low importance.</t>
  </si>
  <si>
    <t>This criterion should generally be assessed as medium importance and medium impact, unless reason can be given that the criterion is of particular importance or impact in this situation, for example, for projects with a high potential impact on local stakeholders.</t>
  </si>
  <si>
    <t>This criterion should generally be assessed as medium importance and medium impact, unless reason can be given that the criterion is of particular importance or impact in this situation. For example, a publically funded project, not generating revenue, with all funding secured, may have this criteria rated as low impact.</t>
  </si>
  <si>
    <t>This criterion should generally be assessed as medium importance and medium impact, unless reason can be given that the criterion is of more or less importance or impact in this situation.</t>
  </si>
  <si>
    <t>This criterion should be assessed as medium importance and medium impact, unless the project can argue why stakeholder inclusion for the Project would be of higher importance in which case it should be assessed as high importance.</t>
  </si>
  <si>
    <t>This criterion should generally be assessed as medium importance and medium impact, unless reason can be given that certain stakeholder groups are especcially at risk of being neglected in the process or that certain groups are discriminated in which case it shall be assessed as importance.</t>
  </si>
  <si>
    <t>This criterion should generally be assessed as medium importance and medium impact, unless reason can be given that the project is especially exposed to criminal activities like corruption and bribery in which case it  shall be assessed as high importance and high impact.</t>
  </si>
  <si>
    <t>This criterion should be assessed as medium importance and medium impact, unless reason can be given that financial transparency otherwise would be poorly overlooked in which case it shall be assessed as high impact.</t>
  </si>
  <si>
    <t>This criterion should be assessed as medium importance and medium impact, unless the Project poses a particular risk to human rights, or if the project is implemented in a region or context with a high risk of human rights abuses or a track record of human rights abuses.</t>
  </si>
  <si>
    <t>Version: v1.0</t>
  </si>
  <si>
    <t>Effective Date: 1.1.2018</t>
  </si>
  <si>
    <t>Official Language: English</t>
  </si>
  <si>
    <t>In the case of inconsistency between versions in different languages; the English version shall take precedence over other versions.</t>
  </si>
  <si>
    <t>Versions Issued</t>
  </si>
  <si>
    <t xml:space="preserve">Version No. </t>
  </si>
  <si>
    <t>Description of Changes</t>
  </si>
  <si>
    <t>v1.0</t>
  </si>
  <si>
    <t>First version.</t>
  </si>
  <si>
    <t>© GIB 2017, Published in Switzerland</t>
  </si>
  <si>
    <t>No part of this document may be reproduced or copied in any form without written permission of the publisher. Printed copies are uncontrolled and for reference only. Please refer to the electronic copy on the GIB website (www.gib-foundation.org) to ensure you are referring to the latest version.</t>
  </si>
  <si>
    <t>Global Infrastructure Basel Foundation</t>
  </si>
  <si>
    <t>Elisabethenstrasse 22</t>
  </si>
  <si>
    <t>4051 Basel</t>
  </si>
  <si>
    <t>Switzerland</t>
  </si>
  <si>
    <t>Tel: +41 61 205 10 59</t>
  </si>
  <si>
    <t>Fax: +41 61 271 10 10</t>
  </si>
  <si>
    <t>http://www.gib-foundation.org</t>
  </si>
  <si>
    <t>e-mail: standard@gib-foundation.org</t>
  </si>
  <si>
    <t>SuRe® - the Standard for Sustainable and Resilient Infrastructure</t>
  </si>
  <si>
    <t>Assessment Worksheet</t>
  </si>
  <si>
    <t>Document Title: Assessment Worksheet</t>
  </si>
  <si>
    <t>Document Code: FT02</t>
  </si>
  <si>
    <t>This criterion should generally be assessed as medium importance and medium impact, unless reason can be given that the criterion is of more or less importance or impact in this situation. For example, a project that does not employ security personnel would rate this criteria as negligable impact.</t>
  </si>
  <si>
    <t>This criterion should generally be assessed as medium importance and medium impact, unless reason can be given that discrimination of minorities are especially prevalent in the region where the Project is located in which case it  shall be assessed as high importance and high impact.</t>
  </si>
  <si>
    <t>This criterion should generally be assessed as medium importance and medium impact, unless the project is implemented in a context where labour rights and working conditions are at higher risk of not being respected (high importance), or are at lower risk of not being respected (low importance).</t>
  </si>
  <si>
    <t>This criterion should generally be assessed as medium importance and medium impact, unless reason can be given that the rights to association and collective bargaining are especially at risk in the region where the Project is located in which case it shall be assessed as high importance. In cases where collective bargaining is not legally permitted, this criteria must be rated as non-material.</t>
  </si>
  <si>
    <t>This criterion should generally be assessed as medium importance and medium impact, unless reason can be given that otherwise forced labour and child labour might be praciced in which case the criterion shall be assessed as high impact.</t>
  </si>
  <si>
    <t>This criterion should generally be assessed as medium importance and medium impact, unless reason can be given that the  health &amp; safety measures are especially important for the type of infrastructure project, in which case it should be rated as high importance.In cases when the project is implemented in an environment where oversight of health &amp; safety is often poorly implemented it should be assessed as high importance.</t>
  </si>
  <si>
    <t>This criterion should generally be assessed as medium importance and medium impact, unless reason can be given that the employee grievance mechanisms in the region where the Project is located are often overlooked in which case it shall be assessed as high importance.</t>
  </si>
  <si>
    <t>This criterion should generally be assessed as medium importance and medium impact, unless reason can be given that  in the region where the Project is located contractual agreements are often poorly enforced in which case it shall be assessed as high importance.</t>
  </si>
  <si>
    <t>This criterion should generally be assessed as medium importance and medium impact, unless reason can be given that  in the region where the Project is located the payment of fair wages and access to employee documentation is often poorly provided in which case it shall be assessed as high importance. In locations known for good practice in this area, the criterion may be rated as low importance.</t>
  </si>
  <si>
    <t>This criterion should generally be assessed as medium importance and medium impact, unless reason can be given that the Project is located in an area that requires resettlement e.g. of large population groups in which case it might be of high impact. In cases where no resettlement is expected, the criterion can be rated as low impact.</t>
  </si>
  <si>
    <t>This criterion should generally be assessed as medium importance and medium impact, unless reason can be given that the construction and development of infrastructure by the Project might put cultural heritage at risk in which case it might be high importance. In cases where there is no significant risk to cultural heritage, the criteria may be rated as low importance or impact.</t>
  </si>
  <si>
    <t>This criterion should generally be assessed as medium importance and medium impact, unless reason can be given that the Project is at particular risk of creating negative environmental financial or social impacts over time in which case it should be assessed as high impact and high importance.</t>
  </si>
  <si>
    <t>This criterion should generally be assessed as medium importance and medium impact, unless reason can be given that the criterion is of particular importance or impact in this situation. For example a project dealing with hazardous substances, or for which a failure may result in serious health and safety impacts.</t>
  </si>
  <si>
    <t>This criterion should generally be assessed as medium importance and medium impact, unless reason can be given that the Project is located in an area that affects the livelihoods of minorities and indigenous people in which case it might be of high impact and high importance. In cases where these groups are not present, or are not disadvantaged, the criterion may be marked as low importance or impact.</t>
  </si>
  <si>
    <t>This criterion should generally be assessed as medium importance and medium impact, unless reason can be given that the criterion is of particular importance or impact in this situation. In case the Project is accessible only for specific groups but excludes certain other groups of society, importance and impact of this criterion may be high.</t>
  </si>
  <si>
    <t>This criterion should generally be assessed as medium importance and medium impact, unless reason can be given that the criterion is of particular importance or impact in this situation. For example, in an area with a high share of low-income population, a Project with high service prices may have both high importance and impact in this regard.</t>
  </si>
  <si>
    <t>This criterion should generally be assessed as medium importance and medium impact, unless reason can be given that the criterion is of particular importance or impact in this situation. For example, if the Project is in an area where employment opportunities are an urgent necessity and if it creates significant employment, importance and impact are high.</t>
  </si>
  <si>
    <t>This criterion should generally be assessed as medium importance and medium impact, unless reason can be given that gender equality is insufficient in the Project region and especially under risk in the context of the Project in which case it shall be assessed as high importance and impact.</t>
  </si>
  <si>
    <t>This criterion should generally be assessed as medium importance and medium impact, unless reason can be given that climate change is a highly relevant issue for the Project area. In such a case, importance is high. For example, if the Project has a large influence on the vulnerable community's ability to adapt to climate change, the impact is high, too.</t>
  </si>
  <si>
    <t>This criterion should generally be assessed as medium importance and medium impact unless reason can be given that the criterion is of particular importance or impact in this situation. As an example, if the Project is in an area with a vulnerable ecosystem, importance is high. If the Project significantly affects the ecosystem, impact is high, too.</t>
  </si>
  <si>
    <t>This criterion should generally be assessed as medium importance and medium impact, unless reason can be given that the criterion is of particular importance or impact in this situation. In case the Project area is vulnerable to invasive alien species, importance is high. If the Project increases the risk of invasive alien species, impact is high, too.</t>
  </si>
  <si>
    <t>This criterion should generally be assessed as medium importance and medium impact, unless reason can be given that the criterion is of particular importance or impact in this situation. In case the Project is located in a water-scarce region and consumes high amounts of water it shall be assessed as high importance and impact.</t>
  </si>
  <si>
    <t>This criterion should generally be assessed as medium importance and medium impact, unless reason can be given that the materials that need to be sourced are especially scarce or are connected to social problems (e.g. Blood Diamonds) in which case it shall be assessed as high importance and high impact.</t>
  </si>
  <si>
    <t>This criterion should generally be assessed as medium importance and medium impact, unless reason can be given that the criterion is of particular importance or impact in this situation. As an example, if the Project is located in a region with scarce and/or non-renewable resources, importance is high. Moreover, if the Project consumes high amounts of resources, impact shall also be assessed as high.</t>
  </si>
  <si>
    <t>This criterion should generally be assessed as medium importance and medium impact, unless reason can be given that the criterion is of particular importance or impact in this situation. As an example, if the Project is located in a landscape, which is classified as important with regard to the natural environment and/or the quality of life of the local community, the criterion has high importance. Moreover, if the Project has affects the landscape in a significant ways, impact shall be assessed as high.</t>
  </si>
  <si>
    <t xml:space="preserve">This criterion should generally be assessed as medium importance and medium impact, unless reason can be given that the criterion is of particular importance or impact in this situation. For instance, if the Project is located in a region where (public) waste management is poor, importance shall be assessed as high. If the Project produces a lot of waste, it should also be assessed as high impact. </t>
  </si>
  <si>
    <t xml:space="preserve">This criterion should generally be assessed as medium importance and medium impact, unless reason can be given that the criterion is of particular importance or impact in this situation. As an example, if the Project is in an area with a vulnerable ecosystem, importance is high. If the Project significantly affects the ecosystem, impact is high, too. </t>
  </si>
  <si>
    <t>This criterion should generally be assessed as medium importance and medium impact, unless reason can be given that the basic infrastructure is scarce in the region where the Project is located in which case it shall be assessed as high importance. In locations where basic infrastructure services are already well provided for, this may be rated as low importance.</t>
  </si>
  <si>
    <t>This criterion should generally be assessed as medium importance and medium impact, unless reason can be given that the Project is in an area where public health and safety are insufficient in which case the importance of the criterion is high. If the Project also has a significant effect on public health and safety it shall be assessed as high impact. If a project of this type woudl not typically have an impact on public health and safety, this criteria may be marked as low impact.</t>
  </si>
  <si>
    <r>
      <t xml:space="preserve">This criterion should generally be assessed as medium importance and medium impact. As climate change is a global issue, its importance should be the same in every world region, i.e. medium importance (note the contrast to E1.2 where it is about climate change </t>
    </r>
    <r>
      <rPr>
        <i/>
        <sz val="11"/>
        <rFont val="Calibri"/>
        <family val="2"/>
      </rPr>
      <t>adaptation</t>
    </r>
    <r>
      <rPr>
        <sz val="11"/>
        <rFont val="Calibri"/>
        <family val="2"/>
      </rPr>
      <t>). If the Project features high GHG emissions, the impact is high. This criterion should not be marked as low importance for any project.</t>
    </r>
  </si>
  <si>
    <t>This criterion should generally be assessed as medium importance and medium impact, unless reason can be given that the criterion is of particular importance or impact in this situation, or of particularly low importance or impact to this situation. As an example, in case the Project is located in an area very sensitive to air and soil quality (e.g. agricultural areas or vulnerable ecosystems), importance shall be assessed as high. If the Project strongly affects air and soil quality in its surrounding it shall be assessed as high impact, too.</t>
  </si>
  <si>
    <t>This criterion should generally be assessed as medium importance and medium impact, unless reason can be given that the criterion is of particular importance or impact in this situation, or of particularly low importance or impact to this situation. As an example, in an area with important and/or vulnerable water resources, importance shall be assessed as high. Moreover, if the Project strongly affects air and water quality in its surrounding it shall be assessed as high impact, too.</t>
  </si>
  <si>
    <t>Table 4: Compliance Levels for Management Criteria</t>
  </si>
  <si>
    <t>1. PERFORMANCE LEVEL 1</t>
  </si>
  <si>
    <t>2. PERFORMANCE LEVEL 2</t>
  </si>
  <si>
    <t>3. PERFORMANCE LEVEL 3</t>
  </si>
  <si>
    <t>Project satisfies criteria to a level that would be reasonably expected for the requirements of performance level 1.</t>
  </si>
  <si>
    <t>Project satisfies criteria to a level that would be reasonably expected for the requirements of performance level 2.</t>
  </si>
  <si>
    <t>Project satisfies criteria to a level that would be reasonably expected for the requirements of performance level 3.</t>
  </si>
  <si>
    <t>To prove absence of current liabilities related in organized crime or corruption, request assurance document from public authorities?</t>
  </si>
  <si>
    <t>This criterion should generally be assessed as medium importance and medium impact, unless reason can be given that the criterion is of particular importance or impact in this situation, or of particularly low importance or impact to this situation. In particular, if the Project is located in an area with high share of poor population, the criterion of high importance and if the Project affects the course of economic development, its impact is high.</t>
  </si>
  <si>
    <t>This criterion should generally be assessed as medium importance and medium impact, unless reason can be given that the criterion is of particular importance or impact in this situation. In case the Project is located in a water-scarce region and consumes high amounts of water it shall be assessed as high importance and impact. In a water-rich region, the importance of the criterion is low.</t>
  </si>
  <si>
    <t>This criterion should generally be assessed as medium importance and medium impact, unless reason can be given that the criterion is of particular importance or impact in this situation, or of particularly low importance or impact to this situation. For instance, if the Project is in an area, which is vulnerable to pests, importance of this issue is high. Additionally, if the Project has a high risk of pests it shall be assessed as high impact.  If the Project is located in non-sensitive area or would not typically be responsible for high impacts relevant to this criterion, it may be rated as low importance or low impact respectively.</t>
  </si>
  <si>
    <t>This criterion should generally be assessed as medium importance and medium impact, unless reason can be given that unless reason can be given that the criterion is of particular importance or impact in this situation. If the Project is located in a landscape, which is classified as important with regard to the natural environment and/or the quality of life of the local community, the criterion has high importance. If the land for the Project location is especially under threat by the Project, it shall be assessed as high impact.  If the project is located in non-sensitive area or would not typically be responsible for high impacts relevant to this criterion, it may be rated as low importance or low impact respectively.</t>
  </si>
  <si>
    <t>This criterion should generally be assessed as medium importance and medium impact, unless reason can be given that the criterion is of particular importance or impact in this situation. If cumulative short and long term potential impacts and risks have been identified as relevant for the area and the Project, importance and impact shall be assessed as high. If the Project is located in non-sensitive area or would not typically be responsible for high impacts relevant to this criterion, it may be rated as low importance or low impact respectively.</t>
  </si>
  <si>
    <t>This criterion should generally be assessed as medium importance and medium impact, unless reason can be given that the criterion is of particular importance or impact in this situation. If the area of the Project is vulnerable to noise, light, vibration and/or heat (e.g. due to high population density or a sensitive natural environment), the importance is high. If a Project of this type would typically produce significant levels of noise, light, vibration and/or heat it shall be assessed as high impact, too. If the Project is located in non-sensitive area or would not typically be responsible for high emissions, it may be rated as low importance or low impact respectively.</t>
  </si>
  <si>
    <t>This criterion should generally be assessed as medium importance and medium impact, unless reason can be given that the criterion is of particular importance or impact in this situation. If the Project is located in an area with high-quality soil, the importance of the criterion is high. If the Project threatens the soil in its surroundings, it shall be assessed as high impact.  If the Project is located in non-sensitive area or would not typically be responsible for high impacts relevant to this criteria, it may be rated as low importance or low impact respectively.</t>
  </si>
  <si>
    <t xml:space="preserve">- Risk Management Plan or Risk Register
- Procurement documents
</t>
  </si>
  <si>
    <t>Approval Date: 8.12.2017</t>
  </si>
  <si>
    <t>Effective Date</t>
  </si>
  <si>
    <t>January 2018</t>
  </si>
  <si>
    <r>
      <t xml:space="preserve">To identify the wether workers have been educated use e.g. anonymous interviews whether trainings have been regularly conducted in the past  and ask for ptocolss of these education sessions.
</t>
    </r>
    <r>
      <rPr>
        <sz val="11"/>
        <color rgb="FFFF40FF"/>
        <rFont val="Calibri"/>
        <family val="2"/>
      </rPr>
      <t>Add child-related guidance.</t>
    </r>
  </si>
  <si>
    <r>
      <t xml:space="preserve">For more information about Stakeholder Engagement Plan follow: https://www.bsr.org/reports/BSR_Five-Step_Guide_to_Stakeholder_Engagement.pdf
</t>
    </r>
    <r>
      <rPr>
        <sz val="11"/>
        <color rgb="FFFF40FF"/>
        <rFont val="Calibri"/>
        <family val="2"/>
      </rPr>
      <t>Add child-related guidance.</t>
    </r>
  </si>
  <si>
    <r>
      <t xml:space="preserve">Ask for the contact adresses of the departments responsible for the grievance mechanism and go through the process.
</t>
    </r>
    <r>
      <rPr>
        <sz val="11"/>
        <color rgb="FFFF40FF"/>
        <rFont val="Calibri"/>
        <family val="2"/>
      </rPr>
      <t>Add child-related guidance.</t>
    </r>
  </si>
  <si>
    <t>Add child-related guidance.</t>
  </si>
  <si>
    <t>Type</t>
  </si>
  <si>
    <t>MC/PC</t>
  </si>
  <si>
    <t>RED?</t>
  </si>
  <si>
    <t>R</t>
  </si>
  <si>
    <t>MC1 or PL1</t>
  </si>
  <si>
    <t>PL2</t>
  </si>
  <si>
    <t>PL3</t>
  </si>
  <si>
    <t>High Materiality</t>
  </si>
  <si>
    <t>Medium Materiality</t>
  </si>
  <si>
    <t>Low Materiality</t>
  </si>
  <si>
    <t>PROJECT SCORES:</t>
  </si>
  <si>
    <t>Total No.</t>
  </si>
  <si>
    <t>No. satisfied</t>
  </si>
  <si>
    <t>% satisfied</t>
  </si>
  <si>
    <t>THRESHOLDS:</t>
  </si>
  <si>
    <t>High Material Critera</t>
  </si>
  <si>
    <t>Med Material Critera</t>
  </si>
  <si>
    <t>Low Material Critera</t>
  </si>
  <si>
    <t>Bronze</t>
  </si>
  <si>
    <t>Silver</t>
  </si>
  <si>
    <t>Gold</t>
  </si>
  <si>
    <t>COMPLIANCE CHECK:</t>
  </si>
  <si>
    <t>Red criteria complied with:</t>
  </si>
  <si>
    <t>Therefore, the project is:</t>
  </si>
  <si>
    <t xml:space="preserve">CURRENT CERTIFICATION LEVEL:   </t>
  </si>
  <si>
    <t>Auditor Guidance</t>
  </si>
  <si>
    <t>Reporting Requirements</t>
  </si>
  <si>
    <t>None</t>
  </si>
  <si>
    <t>none</t>
  </si>
  <si>
    <t>Baseline KPI values</t>
  </si>
  <si>
    <t>Baseline values</t>
  </si>
  <si>
    <t>Baseline values for relevant and applicable labour indicators such as number of workers from minority groups (disaggregated by gender)</t>
  </si>
  <si>
    <t>Baseline values for accidents which include information about number of fatalities, lays lost, non-injury incidents and near misses.</t>
  </si>
  <si>
    <t>Corrective Action Request</t>
  </si>
  <si>
    <t>Baseline values for number of complaints made versus the number of complaints resolved and the procedures of handling complaints.</t>
  </si>
  <si>
    <t>Baseline for indicators listed in document ST01</t>
  </si>
  <si>
    <t>Year 0 Reporting requirements</t>
  </si>
  <si>
    <t>Year 0 values</t>
  </si>
  <si>
    <t>Baseline values for indicators included in Gender Action Plan</t>
  </si>
  <si>
    <t>[GREEN COLUMNS: INCLUDED IN PROJECT SELF ASSESSMENT]</t>
  </si>
  <si>
    <t>SELF ASSESSMENT: Does the project fully meet the Requirements?</t>
  </si>
  <si>
    <r>
      <t xml:space="preserve">SELF ASSESSMENT: Compliance
</t>
    </r>
    <r>
      <rPr>
        <i/>
        <sz val="11"/>
        <color theme="0"/>
        <rFont val="Calibri"/>
        <family val="2"/>
        <scheme val="minor"/>
      </rPr>
      <t>Does the project meet the requirements of SuRe® Standard described in document ST01?</t>
    </r>
  </si>
  <si>
    <r>
      <t xml:space="preserve">SELF ASSESSMENT: Materiality
</t>
    </r>
    <r>
      <rPr>
        <i/>
        <sz val="11"/>
        <color theme="0"/>
        <rFont val="Calibri"/>
        <family val="2"/>
      </rPr>
      <t>is the issue material to this context and project type?</t>
    </r>
  </si>
  <si>
    <t>AUDITOR ASSESSMENT</t>
  </si>
  <si>
    <t>Provide any corrective action requests</t>
  </si>
  <si>
    <t>[PURPLE COLUMNS: BECOME VISIBLE TO AUDITOR AT STAGE 1 AUDIT]</t>
  </si>
  <si>
    <t>[BLUE COLUMNS: TO BE COMPLETED BY PROJECT ONLY AFTER STAGE 2 AUDIT]</t>
  </si>
  <si>
    <t>FT02 Assessment Worksheet Calculations</t>
  </si>
  <si>
    <t>Summary of Responses Given</t>
  </si>
  <si>
    <t>Summary of Responses Given, Categorised by Materiality</t>
  </si>
  <si>
    <t>Determination of Certification Level</t>
  </si>
  <si>
    <t>--&gt; Certification level is based on lowest threshold achieved.</t>
  </si>
  <si>
    <t>Key</t>
  </si>
  <si>
    <t>MC1 = Management Criteria satisfied</t>
  </si>
  <si>
    <t>PL1 = Performance Criteria satisfied to at least Level 1</t>
  </si>
  <si>
    <t>PL3 = Performance Criteria satisfied to at least Level 3</t>
  </si>
  <si>
    <t>PL2 = Performance Criteria satisfied to at least Level 2</t>
  </si>
  <si>
    <t>NB: Refer to document ST01 for a list of acronyms and definitions.</t>
  </si>
  <si>
    <t>Not important – stakeholders would not consider the topic of this criterion relevant or important, or this is not a topic that could reasonably be expected to have a negative effect on the environment or society in this context.</t>
  </si>
  <si>
    <t>Somewhat important – some stakeholders may see the topic of this criterion as somewhat important, or it may have a small effect on the environment or society in this context.</t>
  </si>
  <si>
    <t>Of average importance – stakeholders would consider the topic of this criterion to be important, or it would be expected to have noticeable effect on the environment or society in this context.</t>
  </si>
  <si>
    <t>Particularly important – stakeholders are particularly sensitive to the topic of this criterion, or there is a high risk of the topic having serious effect upon environment or society in this context.</t>
  </si>
  <si>
    <t>No or negligible impact – the project could not conceivably have a tangible impact upon this issue.</t>
  </si>
  <si>
    <t>Low impact – a project of this kind would normally be unlikely to have a tangible impact upon this topic.</t>
  </si>
  <si>
    <t>Moderate impact – a project of this kind would normally be likely to have some impact upon this topic.</t>
  </si>
  <si>
    <t>Significant impact – a project of this kind would normally be at high risk of causing significant impact upon this topic.</t>
  </si>
  <si>
    <t>FT02 Assessment Worksheet Definitions</t>
  </si>
  <si>
    <t>Code v.1.1</t>
  </si>
  <si>
    <t>Look up table</t>
  </si>
  <si>
    <t>LEVEL</t>
  </si>
  <si>
    <t>Not Certified</t>
  </si>
  <si>
    <t>Bronze Certified</t>
  </si>
  <si>
    <t>Silver Certified</t>
  </si>
  <si>
    <t>Gold Certified</t>
  </si>
  <si>
    <t>No.</t>
  </si>
  <si>
    <t>Insert comment (optional)</t>
  </si>
  <si>
    <t>Project Comments Regarding Materiality</t>
  </si>
  <si>
    <t>Project Comment Regarding Compliance</t>
  </si>
  <si>
    <t>Organization chart is available. However the primary suppliers info and main- and sub- contractors are yet to be determined.</t>
  </si>
  <si>
    <t>Typically, once electricity supply has been established, it might be interesting for telecommunication providers to create tower. However, we have not been in touch nor received any info regarding the possibilities for this.</t>
  </si>
  <si>
    <t>The project information could be published at SUN's own website. Please clarify whether this would be reasonable for the criteria to be compliant?</t>
  </si>
  <si>
    <t>Life Cycle Analysis was not taken into account however CO2 reduction potential is part of the FS document.</t>
  </si>
  <si>
    <t>The evidence should be in the form of Q&amp;A with locals to understand their income.</t>
  </si>
  <si>
    <t>Compliant as part of the UKL/UPL pertaining to local regulations</t>
  </si>
  <si>
    <t>Noise study as part of the UKL/UPL document</t>
  </si>
  <si>
    <t>SUN has just been established for 3 years</t>
  </si>
  <si>
    <t>No soil restoration plan planned yet however there is UKL/UPL limiting what needs to be tested</t>
  </si>
  <si>
    <t>Location not protected as checked by local authority</t>
  </si>
  <si>
    <t>No indigenous or minority based on site survey</t>
  </si>
  <si>
    <t>The project contains high technical complexity, due to a unique scheme spanning from PV power plant until the distribution line</t>
  </si>
  <si>
    <t>CVs and Company recruitment policies.</t>
  </si>
  <si>
    <t>The project is located at an area which suffers from poor infrastructure development and operation</t>
  </si>
  <si>
    <t>List of all the rules and regulations to be followed; and all the permits that the project has gotten, and all the permits that are in progress.</t>
  </si>
  <si>
    <t>The main indicator to determine whether the project is successful or not is the amount of houses subscribing; if 85% subscribes, then the project would be a green light.</t>
  </si>
  <si>
    <t>Risk assessment in the form of site survey-based Job Safety Analysis (JSA) supported by HSE policies.</t>
  </si>
  <si>
    <t>The project is stand-alone, and does not really rely on other infrastructure elements.</t>
  </si>
  <si>
    <t>This wouldn't have significant impact per se on the technicals/implementation on the project, as everything associated from the permitting to the implementation does not require public disclosure.</t>
  </si>
  <si>
    <t>Evidence in the form of dedicated website for the Project</t>
  </si>
  <si>
    <t>The project would require equity and additional funding from external source, including but not limited to, loan. Hence, this poses high importance and high impact.</t>
  </si>
  <si>
    <t>Economic and financial analysis is present, including financial plan.</t>
  </si>
  <si>
    <t>Generally, Solar PV projects like this would impose a positive impact on the Environment</t>
  </si>
  <si>
    <t>UKL/UPL Report contains the management systems, including why UKL/UPL is required, which tests have been done, what parameters to be monitored and how frequently.</t>
  </si>
  <si>
    <t>For this project, there would be low impact on the long terms as there is no certain benchmark or certaim impact that would happen</t>
  </si>
  <si>
    <t>The resilience towards possible sealevel rise, flood or draught would not be of high importance and impact, and neither it is low.</t>
  </si>
  <si>
    <t>The neighboring river profile has been acquired to understand the possibility of sealevel rise or even flood potential. This river profile would be part of the evidence.</t>
  </si>
  <si>
    <t>Solar PV projects in general has minimal to none negative impact to the environment. Instead, it would pose positive impacts instead.</t>
  </si>
  <si>
    <t>This is available as part of SUN HSE policies toward this specific project. Every project would have emergency response and emergency exit plans relevant and applicable.</t>
  </si>
  <si>
    <t>The availability of such is highly limited cause for this project, it does not impose significance importance or impact.</t>
  </si>
  <si>
    <t>SUN does not comply with the required evidence.</t>
  </si>
  <si>
    <t>Negligible for SUN and this project</t>
  </si>
  <si>
    <t>This is highly important and impactful as there are stakeholders who possess direct involvement and hence, can impact direct outcome of the project implementation</t>
  </si>
  <si>
    <t>List of all the stakeholders, the existing contract/MoU with each, including the responsibility of each stakeholder and their scope of involvement</t>
  </si>
  <si>
    <t>No certain stakeholder are ignored in the process</t>
  </si>
  <si>
    <t>Evidence in the form of contracts with the community, and other agreements with other stakeholders.</t>
  </si>
  <si>
    <t>With the number of employee for each site, there is low importance and low impact regarding grievance mechanism</t>
  </si>
  <si>
    <t>As part of the HR policy, this is included</t>
  </si>
  <si>
    <t>This is highly important and impactful because the project might be involved to activities like corruption and bribery due to the amount of stakeholders involved.</t>
  </si>
  <si>
    <t>There is SOP for anti-corruption and anti-bribery, including the signature of the company head and of each employee for integrity form which consists of anti-corruption and anti-bribery clause.</t>
  </si>
  <si>
    <t>It would be financially transparent</t>
  </si>
  <si>
    <t>Financial report regarding expenditure and taxes for the project. Financial audit for the project only. Company ransparency policies</t>
  </si>
  <si>
    <t>The project does not possess any particular risks to human rights</t>
  </si>
  <si>
    <t>There is SUN commitment to United Nations, and the policies regarding this in the contracts with contractors.</t>
  </si>
  <si>
    <t>SOP of reporting in case of complains is available as part of the company policy</t>
  </si>
  <si>
    <t>There is security personnel employed</t>
  </si>
  <si>
    <t>In employment contract with the security personnel, background study should be conducted to ensure no abusive track record. The contract should outline that human rights is respected. And there is mechanism/procedure for handling with complains. Evidence in the form of HR policy</t>
  </si>
  <si>
    <t>The project is implemented in a context where neither it is low or high risk for labour rights and working conditions to not be respected</t>
  </si>
  <si>
    <t>Evidence is in the form company HR policy on employment</t>
  </si>
  <si>
    <t>This would be relevant for factory workers</t>
  </si>
  <si>
    <t>Not compliant as this is not relevant to the project and its application</t>
  </si>
  <si>
    <t>The project is not located in an area whereby discrimination to minorities are prevalent per se, but this doesn't mean that it is nonexistent as well.</t>
  </si>
  <si>
    <t>Company HR recruitment/employment procedure and policy indication that there is no discrimination be it gender, race, ethnicity or sexual orientation.</t>
  </si>
  <si>
    <t>There should be no forced labour and no child labour.</t>
  </si>
  <si>
    <t>This is as part of the company procedure and policy. For the project, a list of the employees and record of their age, which age is the oldest and the youngest. As per Indonesian standard, the working age range is 18 minimum and 58 maximum. Also SUN policy towards contractor, and the evidence of the contractor’s employees.</t>
  </si>
  <si>
    <t xml:space="preserve">This project would prioritize occupational health and safety </t>
  </si>
  <si>
    <t>All documents pertaining to SUN occupational health and safety requirements</t>
  </si>
  <si>
    <t>Typically, for the project location, grievance is not overlooked</t>
  </si>
  <si>
    <t>Evidence in the form of company HR procedure and policy</t>
  </si>
  <si>
    <t>There are typically no contract enforcement. Therefore, this would be a start.</t>
  </si>
  <si>
    <t>A log of each and every worker employeed at the site during construction stage.</t>
  </si>
  <si>
    <t>Uusally, locals work without any contract, hence they don't have proper documentations. This would mean as a pilot, the importance and impact is high</t>
  </si>
  <si>
    <t>HR Procedure and policy, employment offering letter and employment contract including other renumeration package as part of the company responsibility</t>
  </si>
  <si>
    <t>Not particularly high or low</t>
  </si>
  <si>
    <t>This is available as part of SUN HR and recruitment/employment procedure and policy</t>
  </si>
  <si>
    <t>List of minority in the project area based on UKL/UPL social study as well as from local authorities to justify whether there is indigenous or minority in the location.</t>
  </si>
  <si>
    <t>The solar PV farm area is located in empty land, no housing would be relocated. Even the distribution line is located free from any relocation risks.</t>
  </si>
  <si>
    <t>Evidence in the form of transaction document to acquire land rights as well as compensation measure. However, there is no relocation of people due to the presence of this project.</t>
  </si>
  <si>
    <t>There is no risk to cultural heritage</t>
  </si>
  <si>
    <t>Documentation that there is no cultural heritage present on site, including transaction document to acquire land rights</t>
  </si>
  <si>
    <t>Instead, the project would improve environmental financial and impose positive social impacts</t>
  </si>
  <si>
    <t>Agreement between SUN and local partner pertaining to the project lifetime and how it is transferred</t>
  </si>
  <si>
    <t>No hazardous substances</t>
  </si>
  <si>
    <t>Available as part of UKL/UPL and risk and safety assessments by SUN HSE policy and procedure</t>
  </si>
  <si>
    <t>This would not be relevant</t>
  </si>
  <si>
    <t>Non compliant as this is considered irrelevant to the project</t>
  </si>
  <si>
    <t>The infrastructure on site is scarce whereby the project is located, therefore it is high on importance and impact</t>
  </si>
  <si>
    <t>Should be Performance Level 1 but selection is not available. The project is by itself providing basic infrastructure needs for the local villagers. Documentations and Feasibility Study would be provided as evidence.</t>
  </si>
  <si>
    <t>This is high importance and impact as it deals with the buying power of the local villagers directly.</t>
  </si>
  <si>
    <t>The project would not impose negative impact towards public health and safety</t>
  </si>
  <si>
    <t>This is available as part of the UKL/UPL document and monitoring</t>
  </si>
  <si>
    <t>The villagers there are generally working on farms, plantations as well as fisheries. The employment opportunities created by this project may not be an urgent necessity.</t>
  </si>
  <si>
    <t>No sufficient evidence at this stage to satisfy Performance Level 1</t>
  </si>
  <si>
    <t>The project would provide electricity, which is one of the main drivers for economic growth.</t>
  </si>
  <si>
    <t>Documentation or list of number of home industries chiming in afterwards, as part of the social study</t>
  </si>
  <si>
    <t>There's no risk pertaining to gender equality</t>
  </si>
  <si>
    <t>Evidence in the form of company HR procedures and policy, and its content pertaining to non-discrimination hiring procedures.</t>
  </si>
  <si>
    <t>This criteria is of high importance, but the impact is medium as the project does not feature high GHG emissions.</t>
  </si>
  <si>
    <t>Feasibility study and UKL/UPL document</t>
  </si>
  <si>
    <t>This criterion is by default medium on importance and impact for applicability to this project</t>
  </si>
  <si>
    <t>Job Safety Analysis form as part of risk assessment which highlights the impact of this project during construction stage.</t>
  </si>
  <si>
    <t>The project has minimal impact on the environment</t>
  </si>
  <si>
    <t>Evidence in the form of UKL/UPL report</t>
  </si>
  <si>
    <t>This is considered negligible</t>
  </si>
  <si>
    <t>As neglibile, no evidence</t>
  </si>
  <si>
    <t>The project requires low amount of water during construction</t>
  </si>
  <si>
    <t>Part of UKL/UPL document. Also documentation on where the water is sourced.</t>
  </si>
  <si>
    <t>Evidence of water volume available from the river, how much water is used for construction, how much water is used for daily needs. This is available as part of the UKL/UPL document.</t>
  </si>
  <si>
    <t>The materials to be sourced are not scarce and neither connected to social problems</t>
  </si>
  <si>
    <t>List of origin of each material and its weightage. However, import of solar panels, for example, is not within 1000 km. Therefore, it is deemed noncompliant.</t>
  </si>
  <si>
    <t>The project is located at an area which suffers from scarce non-renewable source of energy such as fuel for diesel generator</t>
  </si>
  <si>
    <t>A detailed biill of material outlining the resource inputs. Further to be compared with existing standards or from GIIP, or could be from ICS Australia</t>
  </si>
  <si>
    <t>The project only produces minimal waste during construction period.</t>
  </si>
  <si>
    <t>UKP/UPL document and documentation of resource use throughout the construction</t>
  </si>
  <si>
    <t>The project affects the environment positively overall</t>
  </si>
  <si>
    <t>Available as part of the UKL/UPL document</t>
  </si>
  <si>
    <t>The project does not negatively impact air and water quality</t>
  </si>
  <si>
    <t>Available as part of UKL/UPL document</t>
  </si>
  <si>
    <t>This is considered negligible if applied to the current project</t>
  </si>
  <si>
    <t>Negligible and noncompliant</t>
  </si>
  <si>
    <t>Project is located at non sensitive area and not responsible for high emissions</t>
  </si>
  <si>
    <t>The project does not affect on the landscape in any significant way</t>
  </si>
  <si>
    <t>Land area and land photos/documentations</t>
  </si>
  <si>
    <t>The site location is typically occupied with vegetations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</si>
</sst>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CHF&quot;\ #,##0.00;[Red]&quot;CHF&quot;\ \-#,##0.00"/>
  </numFmts>
  <fonts count="84">
    <font>
      <sz val="12"/>
      <color theme="1"/>
      <name val="Calibri"/>
      <family val="2"/>
      <scheme val="minor"/>
    </font>
    <font>
      <sz val="11"/>
      <color theme="1"/>
      <name val="Calibri"/>
      <family val="2"/>
      <scheme val="minor"/>
    </font>
    <font>
      <sz val="11"/>
      <color theme="1"/>
      <name val="Calibri"/>
      <family val="2"/>
      <scheme val="minor"/>
    </font>
    <font>
      <b/>
      <sz val="11"/>
      <name val="Calibri"/>
      <family val="2"/>
    </font>
    <font>
      <sz val="11"/>
      <name val="Calibri"/>
      <family val="2"/>
    </font>
    <font>
      <sz val="11"/>
      <color rgb="FFFF0000"/>
      <name val="Calibri"/>
      <family val="2"/>
    </font>
    <font>
      <sz val="12"/>
      <name val="Calibri"/>
      <family val="2"/>
    </font>
    <font>
      <sz val="11"/>
      <color rgb="FF000000"/>
      <name val="Calibri"/>
      <family val="2"/>
    </font>
    <font>
      <sz val="11"/>
      <color rgb="FF0000FF"/>
      <name val="Calibri"/>
      <family val="2"/>
    </font>
    <font>
      <b/>
      <sz val="12"/>
      <color rgb="FF000000"/>
      <name val="Calibri"/>
      <family val="2"/>
      <charset val="128"/>
    </font>
    <font>
      <sz val="11"/>
      <color rgb="FFFFFFFF"/>
      <name val="Calibri"/>
      <family val="2"/>
    </font>
    <font>
      <sz val="12"/>
      <color theme="1"/>
      <name val="Calibri"/>
      <family val="2"/>
    </font>
    <font>
      <sz val="11"/>
      <color rgb="FFC0504D"/>
      <name val="Calibri"/>
      <family val="2"/>
    </font>
    <font>
      <u/>
      <sz val="12"/>
      <color theme="10"/>
      <name val="Calibri"/>
      <family val="2"/>
      <scheme val="minor"/>
    </font>
    <font>
      <u/>
      <sz val="12"/>
      <color theme="11"/>
      <name val="Calibri"/>
      <family val="2"/>
      <scheme val="minor"/>
    </font>
    <font>
      <i/>
      <sz val="11"/>
      <name val="Calibri"/>
      <family val="2"/>
    </font>
    <font>
      <sz val="11"/>
      <color theme="0"/>
      <name val="Calibri"/>
      <family val="2"/>
    </font>
    <font>
      <sz val="12"/>
      <color rgb="FF006100"/>
      <name val="Calibri"/>
      <family val="2"/>
      <scheme val="minor"/>
    </font>
    <font>
      <sz val="12"/>
      <color rgb="FF9C0006"/>
      <name val="Calibri"/>
      <family val="2"/>
      <scheme val="minor"/>
    </font>
    <font>
      <sz val="12"/>
      <color rgb="FF9C6500"/>
      <name val="Calibri"/>
      <family val="2"/>
      <scheme val="minor"/>
    </font>
    <font>
      <b/>
      <sz val="12"/>
      <color theme="1"/>
      <name val="Calibri"/>
      <family val="2"/>
      <scheme val="minor"/>
    </font>
    <font>
      <i/>
      <sz val="12"/>
      <color theme="1"/>
      <name val="Calibri"/>
      <family val="2"/>
      <scheme val="minor"/>
    </font>
    <font>
      <sz val="8"/>
      <name val="Calibri"/>
      <family val="2"/>
      <scheme val="minor"/>
    </font>
    <font>
      <sz val="11"/>
      <color theme="4"/>
      <name val="Calibri"/>
      <family val="2"/>
    </font>
    <font>
      <sz val="11"/>
      <color theme="1"/>
      <name val="Calibri"/>
      <family val="2"/>
    </font>
    <font>
      <b/>
      <sz val="11"/>
      <color theme="0"/>
      <name val="Calibri"/>
      <family val="2"/>
    </font>
    <font>
      <sz val="12"/>
      <color theme="0"/>
      <name val="Calibri"/>
      <family val="2"/>
    </font>
    <font>
      <b/>
      <sz val="12"/>
      <color theme="0"/>
      <name val="Calibri"/>
      <family val="2"/>
    </font>
    <font>
      <i/>
      <sz val="11"/>
      <color theme="0"/>
      <name val="Calibri"/>
      <family val="2"/>
    </font>
    <font>
      <b/>
      <sz val="16"/>
      <color theme="1"/>
      <name val="Calibri"/>
      <family val="2"/>
    </font>
    <font>
      <sz val="11"/>
      <color theme="9"/>
      <name val="Calibri"/>
      <family val="2"/>
    </font>
    <font>
      <sz val="10"/>
      <color theme="4"/>
      <name val="Calibri"/>
      <family val="2"/>
    </font>
    <font>
      <sz val="10"/>
      <color theme="1"/>
      <name val="Calibri"/>
      <family val="2"/>
    </font>
    <font>
      <sz val="10"/>
      <color theme="7"/>
      <name val="Calibri"/>
      <family val="2"/>
    </font>
    <font>
      <sz val="10"/>
      <name val="Calibri"/>
      <family val="2"/>
    </font>
    <font>
      <sz val="10"/>
      <color theme="9"/>
      <name val="Calibri"/>
      <family val="2"/>
    </font>
    <font>
      <b/>
      <u/>
      <sz val="12"/>
      <name val="Calibri"/>
      <family val="2"/>
    </font>
    <font>
      <b/>
      <u/>
      <sz val="12"/>
      <color theme="1"/>
      <name val="Calibri"/>
      <family val="2"/>
    </font>
    <font>
      <sz val="12"/>
      <color theme="0"/>
      <name val="Calibri"/>
      <family val="2"/>
      <scheme val="minor"/>
    </font>
    <font>
      <sz val="11"/>
      <color rgb="FF000000"/>
      <name val="Calibri"/>
      <family val="2"/>
      <scheme val="minor"/>
    </font>
    <font>
      <sz val="11"/>
      <name val="Symbol"/>
      <family val="2"/>
    </font>
    <font>
      <b/>
      <sz val="12"/>
      <color theme="0"/>
      <name val="Calibri"/>
      <family val="2"/>
      <scheme val="minor"/>
    </font>
    <font>
      <sz val="10"/>
      <color theme="7"/>
      <name val="Calibri"/>
      <family val="2"/>
      <scheme val="minor"/>
    </font>
    <font>
      <b/>
      <sz val="11"/>
      <color theme="0"/>
      <name val="Calibri"/>
      <family val="2"/>
      <scheme val="minor"/>
    </font>
    <font>
      <i/>
      <sz val="11"/>
      <color theme="0"/>
      <name val="Calibri"/>
      <family val="2"/>
      <scheme val="minor"/>
    </font>
    <font>
      <sz val="11"/>
      <name val="Calibri"/>
      <family val="2"/>
      <scheme val="minor"/>
    </font>
    <font>
      <sz val="11"/>
      <color rgb="FFC0504D"/>
      <name val="Calibri"/>
      <family val="2"/>
      <scheme val="minor"/>
    </font>
    <font>
      <sz val="11"/>
      <color theme="4"/>
      <name val="Calibri"/>
      <family val="2"/>
      <scheme val="minor"/>
    </font>
    <font>
      <b/>
      <sz val="18"/>
      <color theme="1"/>
      <name val="Calibri"/>
      <family val="2"/>
      <scheme val="minor"/>
    </font>
    <font>
      <b/>
      <sz val="14"/>
      <color theme="1"/>
      <name val="Calibri"/>
      <family val="2"/>
      <scheme val="minor"/>
    </font>
    <font>
      <b/>
      <sz val="9"/>
      <color rgb="FF000000"/>
      <name val="Calibri"/>
      <family val="2"/>
    </font>
    <font>
      <sz val="9"/>
      <color rgb="FF000000"/>
      <name val="Calibri"/>
      <family val="2"/>
    </font>
    <font>
      <b/>
      <sz val="10"/>
      <color rgb="FF000000"/>
      <name val="Calibri"/>
      <family val="2"/>
    </font>
    <font>
      <sz val="10"/>
      <color rgb="FF000000"/>
      <name val="Calibri"/>
      <family val="2"/>
    </font>
    <font>
      <sz val="11"/>
      <color rgb="FF006100"/>
      <name val="Calibri"/>
      <family val="2"/>
      <scheme val="minor"/>
    </font>
    <font>
      <sz val="11"/>
      <color rgb="FFFF40FF"/>
      <name val="Calibri"/>
      <family val="2"/>
    </font>
    <font>
      <sz val="12"/>
      <color rgb="FFFF40FF"/>
      <name val="Calibri"/>
      <family val="2"/>
    </font>
    <font>
      <sz val="12"/>
      <color theme="1"/>
      <name val="Calibri"/>
      <family val="2"/>
      <scheme val="minor"/>
    </font>
    <font>
      <sz val="12"/>
      <color theme="0" tint="-0.499984740745262"/>
      <name val="Calibri"/>
      <family val="2"/>
      <scheme val="minor"/>
    </font>
    <font>
      <sz val="11"/>
      <color theme="1"/>
      <name val="Calibri"/>
      <family val="2"/>
      <scheme val="minor"/>
    </font>
    <font>
      <sz val="12"/>
      <color rgb="FF3F3F76"/>
      <name val="Calibri"/>
      <family val="2"/>
      <scheme val="minor"/>
    </font>
    <font>
      <i/>
      <sz val="11"/>
      <name val="Calibri"/>
      <family val="2"/>
      <scheme val="minor"/>
    </font>
    <font>
      <b/>
      <sz val="8"/>
      <name val="Calibri (Body)"/>
    </font>
    <font>
      <sz val="8"/>
      <name val="Calibri (Body)"/>
    </font>
    <font>
      <sz val="8"/>
      <color theme="1"/>
      <name val="Calibri (Body)"/>
    </font>
    <font>
      <sz val="11"/>
      <color theme="1"/>
      <name val="Calibri (Body)"/>
    </font>
    <font>
      <b/>
      <u/>
      <sz val="11"/>
      <color theme="1"/>
      <name val="Calibri"/>
      <family val="2"/>
      <scheme val="minor"/>
    </font>
    <font>
      <b/>
      <sz val="11"/>
      <color theme="1"/>
      <name val="Calibri"/>
      <family val="2"/>
      <scheme val="minor"/>
    </font>
    <font>
      <sz val="11"/>
      <color rgb="FFFF0000"/>
      <name val="Calibri"/>
      <family val="2"/>
      <scheme val="minor"/>
    </font>
    <font>
      <u/>
      <sz val="11"/>
      <color theme="1"/>
      <name val="Calibri"/>
      <family val="2"/>
      <scheme val="minor"/>
    </font>
    <font>
      <sz val="11"/>
      <color theme="8" tint="-0.249977111117893"/>
      <name val="Calibri"/>
      <family val="2"/>
      <scheme val="minor"/>
    </font>
    <font>
      <sz val="11"/>
      <color theme="0" tint="-0.14999847407452621"/>
      <name val="Calibri"/>
      <family val="2"/>
    </font>
    <font>
      <sz val="11"/>
      <color theme="7" tint="-0.249977111117893"/>
      <name val="Calibri"/>
      <family val="2"/>
      <scheme val="minor"/>
    </font>
    <font>
      <sz val="11"/>
      <color theme="1" tint="0.499984740745262"/>
      <name val="Calibri"/>
      <family val="2"/>
      <scheme val="minor"/>
    </font>
    <font>
      <sz val="11"/>
      <color theme="7"/>
      <name val="Calibri"/>
      <family val="2"/>
      <scheme val="minor"/>
    </font>
    <font>
      <sz val="11"/>
      <color theme="0" tint="-0.14999847407452621"/>
      <name val="Calibri"/>
      <family val="2"/>
      <scheme val="minor"/>
    </font>
    <font>
      <b/>
      <sz val="11"/>
      <color rgb="FF000000"/>
      <name val="Calibri"/>
      <family val="2"/>
      <charset val="128"/>
    </font>
    <font>
      <b/>
      <sz val="11"/>
      <name val="Calibri"/>
      <family val="2"/>
      <scheme val="minor"/>
    </font>
    <font>
      <b/>
      <sz val="11"/>
      <color rgb="FF000000"/>
      <name val="Calibri"/>
      <family val="2"/>
    </font>
    <font>
      <sz val="11"/>
      <color rgb="FF9C6500"/>
      <name val="Calibri"/>
      <family val="2"/>
      <scheme val="minor"/>
    </font>
    <font>
      <sz val="11"/>
      <color rgb="FF9C0006"/>
      <name val="Calibri"/>
      <family val="2"/>
      <scheme val="minor"/>
    </font>
    <font>
      <sz val="11"/>
      <color rgb="FFC00000"/>
      <name val="Calibri"/>
      <family val="2"/>
      <scheme val="minor"/>
    </font>
    <font>
      <sz val="9"/>
      <color indexed="81"/>
      <name val="Tahoma"/>
      <charset val="1"/>
    </font>
    <font>
      <b/>
      <sz val="9"/>
      <color indexed="81"/>
      <name val="Tahoma"/>
      <charset val="1"/>
    </font>
  </fonts>
  <fills count="31">
    <fill>
      <patternFill patternType="none"/>
    </fill>
    <fill>
      <patternFill patternType="gray125"/>
    </fill>
    <fill>
      <patternFill patternType="solid">
        <fgColor rgb="FFFFFFFF"/>
        <bgColor rgb="FF000000"/>
      </patternFill>
    </fill>
    <fill>
      <patternFill patternType="solid">
        <fgColor rgb="FF1F497D"/>
        <bgColor rgb="FF000000"/>
      </patternFill>
    </fill>
    <fill>
      <patternFill patternType="solid">
        <fgColor rgb="FFC0504D"/>
        <bgColor rgb="FF000000"/>
      </patternFill>
    </fill>
    <fill>
      <patternFill patternType="solid">
        <fgColor rgb="FF4F6228"/>
        <bgColor rgb="FF000000"/>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3"/>
        <bgColor rgb="FF000000"/>
      </patternFill>
    </fill>
    <fill>
      <patternFill patternType="solid">
        <fgColor theme="3"/>
        <bgColor indexed="64"/>
      </patternFill>
    </fill>
    <fill>
      <patternFill patternType="solid">
        <fgColor theme="5"/>
        <bgColor rgb="FF000000"/>
      </patternFill>
    </fill>
    <fill>
      <patternFill patternType="solid">
        <fgColor theme="6" tint="0.79998168889431442"/>
        <bgColor indexed="64"/>
      </patternFill>
    </fill>
    <fill>
      <patternFill patternType="solid">
        <fgColor theme="1" tint="0.499984740745262"/>
        <bgColor rgb="FF000000"/>
      </patternFill>
    </fill>
    <fill>
      <patternFill patternType="solid">
        <fgColor theme="1" tint="0.249977111117893"/>
        <bgColor rgb="FF000000"/>
      </patternFill>
    </fill>
    <fill>
      <patternFill patternType="solid">
        <fgColor theme="1" tint="0.249977111117893"/>
        <bgColor indexed="64"/>
      </patternFill>
    </fill>
    <fill>
      <patternFill patternType="solid">
        <fgColor rgb="FFD9E1F2"/>
        <bgColor rgb="FF000000"/>
      </patternFill>
    </fill>
    <fill>
      <patternFill patternType="solid">
        <fgColor rgb="FFFFCDCC"/>
        <bgColor rgb="FF000000"/>
      </patternFill>
    </fill>
    <fill>
      <patternFill patternType="solid">
        <fgColor rgb="FFE2EFDA"/>
        <bgColor rgb="FF000000"/>
      </patternFill>
    </fill>
    <fill>
      <patternFill patternType="solid">
        <fgColor theme="0"/>
        <bgColor indexed="64"/>
      </patternFill>
    </fill>
    <fill>
      <patternFill patternType="solid">
        <fgColor theme="1"/>
        <bgColor indexed="64"/>
      </patternFill>
    </fill>
    <fill>
      <patternFill patternType="solid">
        <fgColor rgb="FF72D48E"/>
        <bgColor rgb="FF000000"/>
      </patternFill>
    </fill>
    <fill>
      <patternFill patternType="solid">
        <fgColor theme="0" tint="-0.14999847407452621"/>
        <bgColor indexed="64"/>
      </patternFill>
    </fill>
    <fill>
      <patternFill patternType="solid">
        <fgColor rgb="FFFFCC99"/>
      </patternFill>
    </fill>
    <fill>
      <patternFill patternType="solid">
        <fgColor theme="7"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1" tint="0.34998626667073579"/>
        <bgColor rgb="FF000000"/>
      </patternFill>
    </fill>
    <fill>
      <patternFill patternType="solid">
        <fgColor rgb="FFF2F2F2"/>
        <bgColor rgb="FF000000"/>
      </patternFill>
    </fill>
    <fill>
      <patternFill patternType="solid">
        <fgColor theme="0" tint="-4.9989318521683403E-2"/>
        <bgColor rgb="FF000000"/>
      </patternFill>
    </fill>
  </fills>
  <borders count="22">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rgb="FF7F7F7F"/>
      </left>
      <right style="thin">
        <color rgb="FF7F7F7F"/>
      </right>
      <top style="thin">
        <color rgb="FF7F7F7F"/>
      </top>
      <bottom style="thin">
        <color rgb="FF7F7F7F"/>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548">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7" fillId="7" borderId="0" applyNumberFormat="0" applyBorder="0" applyAlignment="0" applyProtection="0"/>
    <xf numFmtId="0" fontId="18" fillId="8" borderId="0" applyNumberFormat="0" applyBorder="0" applyAlignment="0" applyProtection="0"/>
    <xf numFmtId="0" fontId="19" fillId="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57" fillId="0" borderId="0" applyFont="0" applyFill="0" applyBorder="0" applyAlignment="0" applyProtection="0"/>
    <xf numFmtId="0" fontId="60" fillId="24" borderId="16" applyNumberFormat="0" applyAlignment="0" applyProtection="0"/>
  </cellStyleXfs>
  <cellXfs count="355">
    <xf numFmtId="0" fontId="0" fillId="0" borderId="0" xfId="0"/>
    <xf numFmtId="0" fontId="4" fillId="0" borderId="2" xfId="0" applyFont="1" applyFill="1" applyBorder="1" applyAlignment="1">
      <alignment horizontal="center" vertical="top" wrapText="1"/>
    </xf>
    <xf numFmtId="0" fontId="9" fillId="2" borderId="0" xfId="0" applyFont="1" applyFill="1" applyAlignment="1"/>
    <xf numFmtId="0" fontId="10" fillId="3" borderId="2" xfId="0" applyFont="1" applyFill="1" applyBorder="1" applyAlignment="1">
      <alignment horizontal="center" vertical="top" wrapText="1"/>
    </xf>
    <xf numFmtId="0" fontId="11" fillId="0" borderId="0" xfId="0" applyFont="1" applyFill="1" applyAlignment="1">
      <alignment vertical="top"/>
    </xf>
    <xf numFmtId="0" fontId="4" fillId="0" borderId="2" xfId="0" applyFont="1" applyFill="1" applyBorder="1" applyAlignment="1">
      <alignment horizontal="left" vertical="top" wrapText="1"/>
    </xf>
    <xf numFmtId="0" fontId="4" fillId="5" borderId="2" xfId="0" applyFont="1" applyFill="1" applyBorder="1" applyAlignment="1">
      <alignment horizontal="center" vertical="top" wrapText="1"/>
    </xf>
    <xf numFmtId="0" fontId="9" fillId="2" borderId="0" xfId="0" applyFont="1" applyFill="1" applyAlignment="1">
      <alignment horizontal="center" wrapText="1"/>
    </xf>
    <xf numFmtId="0" fontId="20" fillId="0" borderId="0" xfId="0" applyFont="1"/>
    <xf numFmtId="0" fontId="20" fillId="6" borderId="2" xfId="0" applyFont="1" applyFill="1" applyBorder="1"/>
    <xf numFmtId="0" fontId="21" fillId="0" borderId="0" xfId="0" applyFont="1"/>
    <xf numFmtId="0" fontId="0" fillId="0" borderId="0" xfId="0" applyFill="1" applyBorder="1"/>
    <xf numFmtId="0" fontId="0" fillId="0" borderId="0" xfId="0" applyAlignment="1">
      <alignment wrapText="1"/>
    </xf>
    <xf numFmtId="0" fontId="20" fillId="0" borderId="0" xfId="0" applyFont="1" applyAlignment="1">
      <alignment wrapText="1"/>
    </xf>
    <xf numFmtId="0" fontId="0" fillId="0" borderId="0" xfId="0" applyBorder="1" applyAlignment="1">
      <alignment horizontal="left" wrapText="1"/>
    </xf>
    <xf numFmtId="0" fontId="0" fillId="0" borderId="2" xfId="0" applyBorder="1" applyAlignment="1">
      <alignment horizontal="center" vertical="center"/>
    </xf>
    <xf numFmtId="0" fontId="0" fillId="0" borderId="2" xfId="0" applyBorder="1" applyAlignment="1">
      <alignment vertical="center"/>
    </xf>
    <xf numFmtId="0" fontId="0" fillId="0" borderId="0" xfId="0" applyAlignment="1">
      <alignment vertical="center"/>
    </xf>
    <xf numFmtId="0" fontId="17" fillId="7" borderId="2" xfId="111" applyBorder="1" applyAlignment="1">
      <alignment horizontal="center" vertical="center" wrapText="1"/>
    </xf>
    <xf numFmtId="0" fontId="18" fillId="8" borderId="2" xfId="112" applyBorder="1" applyAlignment="1">
      <alignment horizontal="center" vertical="center" wrapText="1"/>
    </xf>
    <xf numFmtId="0" fontId="20" fillId="6"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0" fillId="6" borderId="2" xfId="0" applyFill="1" applyBorder="1" applyAlignment="1">
      <alignment wrapText="1"/>
    </xf>
    <xf numFmtId="0" fontId="20" fillId="6" borderId="2" xfId="0" applyFont="1" applyFill="1" applyBorder="1" applyAlignment="1">
      <alignment horizontal="center" wrapText="1"/>
    </xf>
    <xf numFmtId="0" fontId="0" fillId="0" borderId="2" xfId="0" applyFill="1" applyBorder="1" applyAlignment="1">
      <alignment wrapText="1"/>
    </xf>
    <xf numFmtId="0" fontId="20" fillId="0" borderId="2" xfId="0" applyFont="1" applyFill="1" applyBorder="1" applyAlignment="1">
      <alignment horizontal="center" wrapText="1"/>
    </xf>
    <xf numFmtId="0" fontId="20" fillId="0" borderId="2" xfId="0" applyFont="1" applyBorder="1" applyAlignment="1">
      <alignment horizontal="right" vertical="center" textRotation="90"/>
    </xf>
    <xf numFmtId="0" fontId="17" fillId="13" borderId="2" xfId="111" applyFill="1" applyBorder="1" applyAlignment="1">
      <alignment horizontal="center" vertical="center" wrapText="1"/>
    </xf>
    <xf numFmtId="0" fontId="19" fillId="9" borderId="2" xfId="113" applyBorder="1" applyAlignment="1">
      <alignment horizontal="center" vertical="center" wrapText="1"/>
    </xf>
    <xf numFmtId="0" fontId="7" fillId="10" borderId="2" xfId="0" applyFont="1" applyFill="1" applyBorder="1" applyAlignment="1">
      <alignment horizontal="center" vertical="center" wrapText="1"/>
    </xf>
    <xf numFmtId="0" fontId="0" fillId="11" borderId="2" xfId="0" applyFill="1" applyBorder="1" applyAlignment="1">
      <alignment horizontal="center" vertical="center"/>
    </xf>
    <xf numFmtId="0" fontId="0" fillId="0" borderId="2" xfId="0" applyBorder="1" applyAlignment="1">
      <alignment horizontal="center" vertical="center" wrapText="1"/>
    </xf>
    <xf numFmtId="0" fontId="7" fillId="0" borderId="2" xfId="0" applyFont="1" applyFill="1" applyBorder="1" applyAlignment="1">
      <alignment horizontal="justify" vertical="top" wrapText="1"/>
    </xf>
    <xf numFmtId="0" fontId="5" fillId="0" borderId="2" xfId="0" applyFont="1" applyFill="1" applyBorder="1" applyAlignment="1">
      <alignment horizontal="justify" vertical="top" wrapText="1"/>
    </xf>
    <xf numFmtId="0" fontId="4" fillId="0" borderId="2" xfId="0" applyFont="1" applyFill="1" applyBorder="1" applyAlignment="1">
      <alignment horizontal="justify" vertical="top" wrapText="1"/>
    </xf>
    <xf numFmtId="0" fontId="7" fillId="10" borderId="2" xfId="0" applyFont="1" applyFill="1" applyBorder="1" applyAlignment="1">
      <alignment horizontal="justify" vertical="top" wrapText="1"/>
    </xf>
    <xf numFmtId="0" fontId="23" fillId="0" borderId="2" xfId="0" applyFont="1" applyFill="1" applyBorder="1" applyAlignment="1">
      <alignment horizontal="justify" vertical="top" wrapText="1"/>
    </xf>
    <xf numFmtId="0" fontId="8" fillId="0" borderId="2" xfId="0" applyFont="1" applyFill="1" applyBorder="1" applyAlignment="1">
      <alignment horizontal="justify" vertical="top" wrapText="1"/>
    </xf>
    <xf numFmtId="0" fontId="7" fillId="3" borderId="2" xfId="0" applyFont="1" applyFill="1" applyBorder="1" applyAlignment="1">
      <alignment horizontal="justify" vertical="top" wrapText="1"/>
    </xf>
    <xf numFmtId="0" fontId="12" fillId="4" borderId="2" xfId="0" applyFont="1" applyFill="1" applyBorder="1" applyAlignment="1">
      <alignment horizontal="justify" vertical="top" wrapText="1"/>
    </xf>
    <xf numFmtId="164" fontId="23" fillId="0" borderId="2" xfId="0" applyNumberFormat="1" applyFont="1" applyFill="1" applyBorder="1" applyAlignment="1">
      <alignment horizontal="justify" vertical="top" wrapText="1"/>
    </xf>
    <xf numFmtId="0" fontId="7" fillId="4" borderId="2" xfId="0" applyFont="1" applyFill="1" applyBorder="1" applyAlignment="1">
      <alignment horizontal="justify" vertical="top" wrapText="1"/>
    </xf>
    <xf numFmtId="0" fontId="7" fillId="12" borderId="2" xfId="0" applyFont="1" applyFill="1" applyBorder="1" applyAlignment="1">
      <alignment horizontal="justify" vertical="top" wrapText="1"/>
    </xf>
    <xf numFmtId="0" fontId="4" fillId="12" borderId="2" xfId="0" applyFont="1" applyFill="1" applyBorder="1" applyAlignment="1">
      <alignment horizontal="justify" vertical="top" wrapText="1"/>
    </xf>
    <xf numFmtId="0" fontId="7" fillId="5" borderId="2" xfId="0" applyFont="1" applyFill="1" applyBorder="1" applyAlignment="1">
      <alignment horizontal="justify" vertical="top" wrapText="1"/>
    </xf>
    <xf numFmtId="0" fontId="4" fillId="0" borderId="2" xfId="0" quotePrefix="1" applyFont="1" applyFill="1" applyBorder="1" applyAlignment="1">
      <alignment horizontal="justify" vertical="top" wrapText="1"/>
    </xf>
    <xf numFmtId="0" fontId="4" fillId="5" borderId="2" xfId="0" applyFont="1" applyFill="1" applyBorder="1" applyAlignment="1">
      <alignment horizontal="justify" vertical="top" wrapText="1"/>
    </xf>
    <xf numFmtId="0" fontId="24" fillId="11" borderId="2" xfId="0" applyFont="1" applyFill="1" applyBorder="1" applyAlignment="1">
      <alignment horizontal="center"/>
    </xf>
    <xf numFmtId="0" fontId="7" fillId="3" borderId="2" xfId="0" applyFont="1" applyFill="1" applyBorder="1" applyAlignment="1">
      <alignment horizontal="center" vertical="top" wrapText="1"/>
    </xf>
    <xf numFmtId="0" fontId="12" fillId="4" borderId="2" xfId="0" applyFont="1" applyFill="1" applyBorder="1" applyAlignment="1">
      <alignment horizontal="center" vertical="top" wrapText="1"/>
    </xf>
    <xf numFmtId="0" fontId="7" fillId="4" borderId="2" xfId="0" applyFont="1" applyFill="1" applyBorder="1" applyAlignment="1">
      <alignment horizontal="center" vertical="top" wrapText="1"/>
    </xf>
    <xf numFmtId="0" fontId="7" fillId="5" borderId="2" xfId="0" applyFont="1" applyFill="1" applyBorder="1" applyAlignment="1">
      <alignment horizontal="center" vertical="top" wrapText="1"/>
    </xf>
    <xf numFmtId="0" fontId="11" fillId="0" borderId="0" xfId="0" applyFont="1" applyFill="1" applyBorder="1" applyAlignment="1">
      <alignment vertical="top"/>
    </xf>
    <xf numFmtId="0" fontId="7" fillId="12" borderId="2" xfId="0" applyFont="1" applyFill="1" applyBorder="1" applyAlignment="1">
      <alignment horizontal="justify" vertical="center" wrapText="1"/>
    </xf>
    <xf numFmtId="0" fontId="4" fillId="12" borderId="2" xfId="0" applyFont="1" applyFill="1" applyBorder="1" applyAlignment="1">
      <alignment horizontal="justify" vertical="center" wrapText="1"/>
    </xf>
    <xf numFmtId="0" fontId="7" fillId="5" borderId="2" xfId="0" applyFont="1" applyFill="1" applyBorder="1" applyAlignment="1">
      <alignment horizontal="justify" vertical="center" wrapText="1"/>
    </xf>
    <xf numFmtId="0" fontId="4" fillId="5" borderId="2" xfId="0" applyFont="1" applyFill="1" applyBorder="1" applyAlignment="1">
      <alignment horizontal="justify" vertical="center" wrapText="1"/>
    </xf>
    <xf numFmtId="0" fontId="4" fillId="4" borderId="2"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0" fillId="0" borderId="0" xfId="0" applyBorder="1" applyAlignment="1">
      <alignment horizontal="center" vertical="center"/>
    </xf>
    <xf numFmtId="0" fontId="6" fillId="0" borderId="0" xfId="0" applyFont="1" applyFill="1" applyBorder="1" applyAlignment="1">
      <alignment horizontal="justify" vertical="top" wrapText="1"/>
    </xf>
    <xf numFmtId="0" fontId="24" fillId="0" borderId="0" xfId="0" applyFont="1" applyBorder="1" applyAlignment="1">
      <alignment horizontal="center"/>
    </xf>
    <xf numFmtId="0" fontId="11" fillId="0" borderId="0" xfId="0" applyFont="1" applyFill="1" applyBorder="1" applyAlignment="1">
      <alignment horizontal="center" vertical="center"/>
    </xf>
    <xf numFmtId="0" fontId="11" fillId="0" borderId="0" xfId="0" applyFont="1" applyFill="1" applyBorder="1" applyAlignment="1">
      <alignment horizontal="justify" vertical="top"/>
    </xf>
    <xf numFmtId="0" fontId="25" fillId="14" borderId="2" xfId="0" applyFont="1" applyFill="1" applyBorder="1" applyAlignment="1">
      <alignment horizontal="center" vertical="center" wrapText="1"/>
    </xf>
    <xf numFmtId="0" fontId="27" fillId="14" borderId="2" xfId="0" applyFont="1" applyFill="1" applyBorder="1" applyAlignment="1">
      <alignment horizontal="center" vertical="center" wrapText="1"/>
    </xf>
    <xf numFmtId="0" fontId="4" fillId="6" borderId="2" xfId="0" applyFont="1" applyFill="1" applyBorder="1" applyAlignment="1">
      <alignment horizontal="left" vertical="top" wrapText="1"/>
    </xf>
    <xf numFmtId="0" fontId="6" fillId="0" borderId="0" xfId="0" applyFont="1" applyFill="1" applyBorder="1" applyAlignment="1">
      <alignment vertical="top" wrapText="1"/>
    </xf>
    <xf numFmtId="0" fontId="36"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30" fillId="0" borderId="2" xfId="0" applyFont="1" applyFill="1" applyBorder="1" applyAlignment="1">
      <alignment horizontal="justify" vertical="top" wrapText="1"/>
    </xf>
    <xf numFmtId="0" fontId="38" fillId="0" borderId="0" xfId="0" applyFont="1"/>
    <xf numFmtId="0" fontId="24" fillId="0" borderId="2" xfId="0" applyFont="1" applyFill="1" applyBorder="1" applyAlignment="1">
      <alignment vertical="center" wrapText="1"/>
    </xf>
    <xf numFmtId="0" fontId="16" fillId="5" borderId="2" xfId="0" applyFont="1" applyFill="1" applyBorder="1" applyAlignment="1">
      <alignment horizontal="center" vertical="center" wrapText="1"/>
    </xf>
    <xf numFmtId="0" fontId="39" fillId="17" borderId="2" xfId="0" applyFont="1" applyFill="1" applyBorder="1" applyAlignment="1">
      <alignment vertical="center" wrapText="1"/>
    </xf>
    <xf numFmtId="0" fontId="39" fillId="18" borderId="2" xfId="0" applyFont="1" applyFill="1" applyBorder="1" applyAlignment="1">
      <alignment vertical="center" wrapText="1"/>
    </xf>
    <xf numFmtId="0" fontId="39" fillId="19" borderId="2" xfId="0" applyFont="1" applyFill="1" applyBorder="1" applyAlignment="1">
      <alignment vertical="center" wrapText="1"/>
    </xf>
    <xf numFmtId="9" fontId="39" fillId="19" borderId="2" xfId="0" applyNumberFormat="1" applyFont="1" applyFill="1" applyBorder="1" applyAlignment="1">
      <alignment vertical="center" wrapText="1"/>
    </xf>
    <xf numFmtId="0" fontId="24" fillId="0" borderId="2" xfId="0" applyFont="1" applyBorder="1" applyAlignment="1">
      <alignment horizontal="center" vertical="center"/>
    </xf>
    <xf numFmtId="0" fontId="7" fillId="3" borderId="2" xfId="0" applyFont="1" applyFill="1" applyBorder="1" applyAlignment="1">
      <alignment horizontal="justify" vertical="top"/>
    </xf>
    <xf numFmtId="0" fontId="12" fillId="4" borderId="2" xfId="0" applyFont="1" applyFill="1" applyBorder="1" applyAlignment="1">
      <alignment horizontal="justify" vertical="top"/>
    </xf>
    <xf numFmtId="0" fontId="7" fillId="4" borderId="2" xfId="0" applyFont="1" applyFill="1" applyBorder="1" applyAlignment="1">
      <alignment horizontal="justify" vertical="top"/>
    </xf>
    <xf numFmtId="164" fontId="4" fillId="0" borderId="2" xfId="0" applyNumberFormat="1" applyFont="1" applyFill="1" applyBorder="1" applyAlignment="1">
      <alignment horizontal="left" vertical="top" wrapText="1"/>
    </xf>
    <xf numFmtId="0" fontId="4" fillId="3" borderId="2" xfId="0" applyFont="1" applyFill="1" applyBorder="1" applyAlignment="1">
      <alignment horizontal="left" vertical="top" wrapText="1"/>
    </xf>
    <xf numFmtId="0" fontId="12" fillId="4" borderId="2" xfId="0" applyFont="1" applyFill="1" applyBorder="1" applyAlignment="1">
      <alignment horizontal="left" vertical="top" wrapText="1"/>
    </xf>
    <xf numFmtId="0" fontId="7" fillId="4" borderId="2" xfId="0" applyFont="1" applyFill="1" applyBorder="1" applyAlignment="1">
      <alignment horizontal="left" vertical="top" wrapText="1"/>
    </xf>
    <xf numFmtId="0" fontId="4" fillId="12" borderId="2" xfId="0" applyFont="1" applyFill="1" applyBorder="1" applyAlignment="1">
      <alignment horizontal="left" vertical="top" wrapText="1"/>
    </xf>
    <xf numFmtId="0" fontId="7" fillId="5" borderId="2" xfId="0" applyFont="1" applyFill="1" applyBorder="1" applyAlignment="1">
      <alignment horizontal="left" vertical="top" wrapText="1"/>
    </xf>
    <xf numFmtId="0" fontId="4" fillId="5" borderId="2" xfId="0" applyFont="1" applyFill="1" applyBorder="1" applyAlignment="1">
      <alignment horizontal="left" vertical="top" wrapText="1"/>
    </xf>
    <xf numFmtId="0" fontId="10" fillId="3" borderId="2" xfId="0" applyFont="1" applyFill="1" applyBorder="1" applyAlignment="1">
      <alignment vertical="center" wrapText="1"/>
    </xf>
    <xf numFmtId="0" fontId="10" fillId="3" borderId="2" xfId="0" applyFont="1" applyFill="1" applyBorder="1" applyAlignment="1">
      <alignment horizontal="justify" vertical="center" wrapText="1"/>
    </xf>
    <xf numFmtId="0" fontId="16" fillId="3" borderId="2" xfId="0" applyFont="1" applyFill="1" applyBorder="1" applyAlignment="1">
      <alignment vertical="center" wrapText="1"/>
    </xf>
    <xf numFmtId="0" fontId="16" fillId="3"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1" fillId="0" borderId="0" xfId="0" applyFont="1" applyFill="1" applyBorder="1" applyAlignment="1">
      <alignment vertical="center" wrapText="1"/>
    </xf>
    <xf numFmtId="0" fontId="15" fillId="0" borderId="2" xfId="0" applyFont="1" applyFill="1" applyBorder="1" applyAlignment="1">
      <alignment horizontal="justify" vertical="top" wrapText="1"/>
    </xf>
    <xf numFmtId="0" fontId="0" fillId="11" borderId="2" xfId="0" applyFill="1" applyBorder="1" applyAlignment="1">
      <alignment horizontal="justify" vertical="top"/>
    </xf>
    <xf numFmtId="0" fontId="0" fillId="0" borderId="0" xfId="0" applyBorder="1" applyAlignment="1">
      <alignment horizontal="justify" vertical="top"/>
    </xf>
    <xf numFmtId="0" fontId="15" fillId="0" borderId="8" xfId="0" applyFont="1" applyFill="1" applyBorder="1" applyAlignment="1">
      <alignment horizontal="justify" vertical="top" wrapText="1"/>
    </xf>
    <xf numFmtId="0" fontId="6" fillId="0" borderId="0" xfId="0" applyFont="1" applyFill="1" applyBorder="1" applyAlignment="1">
      <alignment horizontal="left" vertical="top" wrapText="1"/>
    </xf>
    <xf numFmtId="0" fontId="4" fillId="10" borderId="2" xfId="0" applyFont="1" applyFill="1" applyBorder="1" applyAlignment="1">
      <alignment horizontal="left" vertical="top" wrapText="1"/>
    </xf>
    <xf numFmtId="0" fontId="4" fillId="4" borderId="2" xfId="0" applyFont="1" applyFill="1" applyBorder="1" applyAlignment="1">
      <alignment horizontal="left" vertical="top" wrapText="1"/>
    </xf>
    <xf numFmtId="0" fontId="6" fillId="0" borderId="0" xfId="0" applyFont="1" applyFill="1" applyBorder="1" applyAlignment="1">
      <alignment horizontal="left" vertical="top"/>
    </xf>
    <xf numFmtId="0" fontId="10" fillId="3"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6" fillId="6" borderId="2" xfId="0" applyFont="1" applyFill="1" applyBorder="1" applyAlignment="1">
      <alignment horizontal="left" vertical="top" wrapText="1"/>
    </xf>
    <xf numFmtId="0" fontId="4" fillId="6" borderId="2" xfId="0" quotePrefix="1" applyFont="1" applyFill="1" applyBorder="1" applyAlignment="1">
      <alignment horizontal="left" vertical="top" wrapText="1"/>
    </xf>
    <xf numFmtId="0" fontId="5" fillId="6" borderId="2" xfId="0" applyFont="1" applyFill="1" applyBorder="1" applyAlignment="1">
      <alignment horizontal="center" vertical="center" wrapText="1"/>
    </xf>
    <xf numFmtId="0" fontId="25" fillId="14" borderId="5" xfId="0" applyFont="1" applyFill="1" applyBorder="1" applyAlignment="1">
      <alignment vertical="center" wrapText="1"/>
    </xf>
    <xf numFmtId="49" fontId="6" fillId="0" borderId="0" xfId="0" applyNumberFormat="1" applyFont="1" applyFill="1" applyBorder="1" applyAlignment="1">
      <alignment horizontal="left" vertical="top" wrapText="1"/>
    </xf>
    <xf numFmtId="49" fontId="25" fillId="14" borderId="5" xfId="0" applyNumberFormat="1" applyFont="1" applyFill="1" applyBorder="1" applyAlignment="1">
      <alignment vertical="center" wrapText="1"/>
    </xf>
    <xf numFmtId="49" fontId="25" fillId="14" borderId="2" xfId="0" applyNumberFormat="1" applyFont="1" applyFill="1" applyBorder="1" applyAlignment="1">
      <alignment horizontal="center" vertical="center" wrapText="1"/>
    </xf>
    <xf numFmtId="49" fontId="4" fillId="10" borderId="2" xfId="0" applyNumberFormat="1" applyFont="1" applyFill="1" applyBorder="1" applyAlignment="1">
      <alignment horizontal="left" vertical="top" wrapText="1"/>
    </xf>
    <xf numFmtId="49" fontId="4" fillId="6" borderId="2" xfId="0" applyNumberFormat="1" applyFont="1" applyFill="1" applyBorder="1" applyAlignment="1">
      <alignment horizontal="left" vertical="top" wrapText="1"/>
    </xf>
    <xf numFmtId="49" fontId="4" fillId="0" borderId="2" xfId="0" applyNumberFormat="1" applyFont="1" applyFill="1" applyBorder="1" applyAlignment="1">
      <alignment horizontal="left" vertical="top" wrapText="1"/>
    </xf>
    <xf numFmtId="49" fontId="4" fillId="3" borderId="2" xfId="0" applyNumberFormat="1" applyFont="1" applyFill="1" applyBorder="1" applyAlignment="1">
      <alignment horizontal="left" vertical="top" wrapText="1"/>
    </xf>
    <xf numFmtId="49" fontId="4" fillId="4" borderId="2" xfId="0" applyNumberFormat="1" applyFont="1" applyFill="1" applyBorder="1" applyAlignment="1">
      <alignment horizontal="left" vertical="top" wrapText="1"/>
    </xf>
    <xf numFmtId="49" fontId="6" fillId="6" borderId="2" xfId="0" applyNumberFormat="1" applyFont="1" applyFill="1" applyBorder="1" applyAlignment="1">
      <alignment horizontal="left" vertical="top" wrapText="1"/>
    </xf>
    <xf numFmtId="49" fontId="4" fillId="12" borderId="2" xfId="0" applyNumberFormat="1" applyFont="1" applyFill="1" applyBorder="1" applyAlignment="1">
      <alignment horizontal="left" vertical="top" wrapText="1"/>
    </xf>
    <xf numFmtId="49" fontId="4" fillId="5" borderId="2" xfId="0" applyNumberFormat="1" applyFont="1" applyFill="1" applyBorder="1" applyAlignment="1">
      <alignment horizontal="left" vertical="top" wrapText="1"/>
    </xf>
    <xf numFmtId="49" fontId="4" fillId="6" borderId="2" xfId="0" quotePrefix="1" applyNumberFormat="1" applyFont="1" applyFill="1" applyBorder="1" applyAlignment="1">
      <alignment horizontal="left" vertical="top" wrapText="1"/>
    </xf>
    <xf numFmtId="49" fontId="6" fillId="0" borderId="0" xfId="0" applyNumberFormat="1" applyFont="1" applyFill="1" applyBorder="1" applyAlignment="1">
      <alignment horizontal="left" vertical="top"/>
    </xf>
    <xf numFmtId="0" fontId="7" fillId="3" borderId="2" xfId="0" applyFont="1" applyFill="1" applyBorder="1" applyAlignment="1">
      <alignment horizontal="left" vertical="top" wrapText="1"/>
    </xf>
    <xf numFmtId="0" fontId="7" fillId="5" borderId="2" xfId="0" applyFont="1" applyFill="1" applyBorder="1" applyAlignment="1">
      <alignment horizontal="left" vertical="center" wrapText="1"/>
    </xf>
    <xf numFmtId="0" fontId="0" fillId="11" borderId="2" xfId="0" applyFont="1" applyFill="1" applyBorder="1" applyAlignment="1">
      <alignment horizontal="left" vertical="center" wrapText="1"/>
    </xf>
    <xf numFmtId="0" fontId="45" fillId="0" borderId="8" xfId="0" applyFont="1" applyFill="1" applyBorder="1" applyAlignment="1">
      <alignment horizontal="left" vertical="top" wrapText="1"/>
    </xf>
    <xf numFmtId="0" fontId="45" fillId="0" borderId="2" xfId="0" applyFont="1" applyFill="1" applyBorder="1" applyAlignment="1">
      <alignment horizontal="left" vertical="top" wrapText="1"/>
    </xf>
    <xf numFmtId="0" fontId="45" fillId="3" borderId="2" xfId="0" applyFont="1" applyFill="1" applyBorder="1" applyAlignment="1">
      <alignment horizontal="left" vertical="top" wrapText="1"/>
    </xf>
    <xf numFmtId="0" fontId="46" fillId="4" borderId="2" xfId="0" applyFont="1" applyFill="1" applyBorder="1" applyAlignment="1">
      <alignment horizontal="left" vertical="top" wrapText="1"/>
    </xf>
    <xf numFmtId="164" fontId="45" fillId="0" borderId="2" xfId="0" applyNumberFormat="1" applyFont="1" applyFill="1" applyBorder="1" applyAlignment="1">
      <alignment horizontal="left" vertical="top" wrapText="1"/>
    </xf>
    <xf numFmtId="0" fontId="39" fillId="4" borderId="2" xfId="0" applyFont="1" applyFill="1" applyBorder="1" applyAlignment="1">
      <alignment horizontal="left" vertical="top" wrapText="1"/>
    </xf>
    <xf numFmtId="0" fontId="39" fillId="0" borderId="2" xfId="0" applyFont="1" applyFill="1" applyBorder="1" applyAlignment="1">
      <alignment horizontal="left" vertical="top" wrapText="1"/>
    </xf>
    <xf numFmtId="0" fontId="39" fillId="12" borderId="2" xfId="0" applyFont="1" applyFill="1" applyBorder="1" applyAlignment="1">
      <alignment horizontal="left" vertical="top" wrapText="1"/>
    </xf>
    <xf numFmtId="0" fontId="47" fillId="0" borderId="2" xfId="0" applyFont="1" applyFill="1" applyBorder="1" applyAlignment="1">
      <alignment horizontal="left" vertical="top" wrapText="1"/>
    </xf>
    <xf numFmtId="0" fontId="45" fillId="12" borderId="2" xfId="0" applyFont="1" applyFill="1" applyBorder="1" applyAlignment="1">
      <alignment horizontal="left" vertical="top" wrapText="1"/>
    </xf>
    <xf numFmtId="0" fontId="39" fillId="5" borderId="2" xfId="0" applyFont="1" applyFill="1" applyBorder="1" applyAlignment="1">
      <alignment horizontal="left" vertical="top" wrapText="1"/>
    </xf>
    <xf numFmtId="0" fontId="45" fillId="5" borderId="2" xfId="0" applyFont="1" applyFill="1" applyBorder="1" applyAlignment="1">
      <alignment horizontal="left" vertical="top" wrapText="1"/>
    </xf>
    <xf numFmtId="0" fontId="0" fillId="0" borderId="0" xfId="0" applyFont="1" applyBorder="1" applyAlignment="1">
      <alignment horizontal="left" vertical="center" wrapText="1"/>
    </xf>
    <xf numFmtId="0" fontId="45" fillId="0" borderId="2" xfId="0" applyFont="1" applyBorder="1" applyAlignment="1">
      <alignment horizontal="left" vertical="top" wrapText="1"/>
    </xf>
    <xf numFmtId="0" fontId="0" fillId="20" borderId="0" xfId="0" applyFill="1"/>
    <xf numFmtId="0" fontId="48" fillId="20" borderId="0" xfId="0" applyFont="1" applyFill="1"/>
    <xf numFmtId="0" fontId="49" fillId="20" borderId="0" xfId="0" applyFont="1" applyFill="1"/>
    <xf numFmtId="0" fontId="0" fillId="20" borderId="2" xfId="0" applyFill="1" applyBorder="1"/>
    <xf numFmtId="0" fontId="38" fillId="21" borderId="2" xfId="0" applyFont="1" applyFill="1" applyBorder="1"/>
    <xf numFmtId="0" fontId="20" fillId="20" borderId="2" xfId="0" applyFont="1" applyFill="1" applyBorder="1"/>
    <xf numFmtId="0" fontId="0" fillId="0" borderId="0" xfId="0" applyBorder="1" applyAlignment="1">
      <alignment horizontal="left" vertical="center" wrapText="1"/>
    </xf>
    <xf numFmtId="0" fontId="0" fillId="20" borderId="2" xfId="0" quotePrefix="1" applyNumberFormat="1" applyFill="1" applyBorder="1" applyAlignment="1">
      <alignment horizontal="left"/>
    </xf>
    <xf numFmtId="0" fontId="54" fillId="22" borderId="2"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horizontal="center" vertical="top"/>
    </xf>
    <xf numFmtId="0" fontId="0" fillId="0" borderId="0" xfId="0" applyFont="1" applyFill="1" applyBorder="1" applyAlignment="1">
      <alignment horizontal="left" vertical="center" wrapText="1"/>
    </xf>
    <xf numFmtId="0" fontId="0" fillId="0" borderId="0" xfId="0" applyFill="1" applyBorder="1" applyAlignment="1">
      <alignment horizontal="justify" vertical="top"/>
    </xf>
    <xf numFmtId="0" fontId="56" fillId="6" borderId="2" xfId="0" applyFont="1" applyFill="1" applyBorder="1" applyAlignment="1">
      <alignment horizontal="left" vertical="top" wrapText="1"/>
    </xf>
    <xf numFmtId="0" fontId="5" fillId="0" borderId="2" xfId="0" applyFont="1" applyFill="1" applyBorder="1" applyAlignment="1">
      <alignment horizontal="center" vertical="top" wrapText="1"/>
    </xf>
    <xf numFmtId="49" fontId="34" fillId="0" borderId="0" xfId="0" applyNumberFormat="1" applyFont="1" applyFill="1" applyBorder="1" applyAlignment="1">
      <alignment horizontal="left" vertical="top" wrapText="1"/>
    </xf>
    <xf numFmtId="0" fontId="29" fillId="0" borderId="0" xfId="0" applyFont="1" applyFill="1" applyBorder="1" applyAlignment="1">
      <alignment horizontal="left" vertical="center"/>
    </xf>
    <xf numFmtId="0" fontId="11" fillId="0" borderId="0" xfId="0" applyFont="1" applyFill="1" applyBorder="1" applyAlignment="1">
      <alignment vertical="center"/>
    </xf>
    <xf numFmtId="0" fontId="6" fillId="0" borderId="0" xfId="0" applyFont="1" applyFill="1" applyBorder="1" applyAlignment="1">
      <alignment horizontal="left" vertical="center" wrapText="1"/>
    </xf>
    <xf numFmtId="0" fontId="31" fillId="0" borderId="0" xfId="0" applyFont="1" applyFill="1" applyBorder="1" applyAlignment="1">
      <alignment horizontal="justify" vertical="top" wrapText="1"/>
    </xf>
    <xf numFmtId="0" fontId="32" fillId="0" borderId="0" xfId="0" applyFont="1" applyBorder="1" applyAlignment="1">
      <alignment vertical="top" wrapText="1"/>
    </xf>
    <xf numFmtId="0" fontId="33" fillId="0" borderId="0" xfId="0" applyFont="1" applyBorder="1" applyAlignment="1">
      <alignment vertical="top" wrapText="1"/>
    </xf>
    <xf numFmtId="0" fontId="42" fillId="0" borderId="0" xfId="0" applyFont="1" applyBorder="1" applyAlignment="1">
      <alignment horizontal="left" vertical="top" wrapText="1"/>
    </xf>
    <xf numFmtId="0" fontId="35" fillId="0" borderId="0" xfId="0" applyFont="1" applyBorder="1" applyAlignment="1">
      <alignment vertical="top" wrapText="1"/>
    </xf>
    <xf numFmtId="0" fontId="35" fillId="0" borderId="0" xfId="0" applyFont="1" applyBorder="1" applyAlignment="1">
      <alignment vertical="top"/>
    </xf>
    <xf numFmtId="0" fontId="34" fillId="0" borderId="0" xfId="0" applyFont="1" applyFill="1" applyBorder="1" applyAlignment="1">
      <alignment vertical="top" wrapText="1"/>
    </xf>
    <xf numFmtId="0" fontId="34" fillId="0" borderId="0" xfId="0" applyFont="1" applyFill="1" applyBorder="1" applyAlignment="1">
      <alignment horizontal="left" vertical="top" wrapText="1"/>
    </xf>
    <xf numFmtId="0" fontId="0" fillId="0" borderId="0" xfId="0" applyBorder="1" applyAlignment="1">
      <alignment vertical="top" wrapText="1"/>
    </xf>
    <xf numFmtId="0" fontId="58" fillId="0" borderId="0" xfId="0" applyFont="1" applyBorder="1" applyAlignment="1">
      <alignment horizontal="right" vertical="center" wrapText="1" indent="1"/>
    </xf>
    <xf numFmtId="0" fontId="59" fillId="6" borderId="0" xfId="0" applyFont="1" applyFill="1" applyAlignment="1">
      <alignment horizontal="center" vertical="center" wrapText="1"/>
    </xf>
    <xf numFmtId="0" fontId="11" fillId="0" borderId="0" xfId="0" applyFont="1" applyFill="1" applyBorder="1" applyAlignment="1">
      <alignment vertical="top" wrapText="1"/>
    </xf>
    <xf numFmtId="0" fontId="7" fillId="10" borderId="8" xfId="0" applyFont="1" applyFill="1" applyBorder="1" applyAlignment="1">
      <alignment horizontal="justify" vertical="top" wrapText="1"/>
    </xf>
    <xf numFmtId="0" fontId="7" fillId="10" borderId="9" xfId="0" applyFont="1" applyFill="1" applyBorder="1" applyAlignment="1">
      <alignment horizontal="justify" vertical="top" wrapText="1"/>
    </xf>
    <xf numFmtId="0" fontId="23" fillId="0" borderId="9" xfId="0" applyFont="1" applyFill="1" applyBorder="1" applyAlignment="1">
      <alignment horizontal="justify" vertical="top" wrapText="1"/>
    </xf>
    <xf numFmtId="0" fontId="4" fillId="0" borderId="8" xfId="0" applyFont="1" applyFill="1" applyBorder="1" applyAlignment="1">
      <alignment horizontal="justify" vertical="top" wrapText="1"/>
    </xf>
    <xf numFmtId="0" fontId="4" fillId="0" borderId="9" xfId="0" applyFont="1" applyFill="1" applyBorder="1" applyAlignment="1">
      <alignment horizontal="justify" vertical="top" wrapText="1"/>
    </xf>
    <xf numFmtId="0" fontId="7" fillId="3" borderId="8" xfId="0" applyFont="1" applyFill="1" applyBorder="1" applyAlignment="1">
      <alignment horizontal="justify" vertical="top" wrapText="1"/>
    </xf>
    <xf numFmtId="0" fontId="7" fillId="3" borderId="9" xfId="0" applyFont="1" applyFill="1" applyBorder="1" applyAlignment="1">
      <alignment horizontal="justify" vertical="top" wrapText="1"/>
    </xf>
    <xf numFmtId="0" fontId="5" fillId="0" borderId="9" xfId="0" applyFont="1" applyFill="1" applyBorder="1" applyAlignment="1">
      <alignment horizontal="justify" vertical="top" wrapText="1"/>
    </xf>
    <xf numFmtId="0" fontId="12" fillId="4" borderId="8" xfId="0" applyFont="1" applyFill="1" applyBorder="1" applyAlignment="1">
      <alignment horizontal="justify" vertical="top" wrapText="1"/>
    </xf>
    <xf numFmtId="0" fontId="12" fillId="4" borderId="9" xfId="0" applyFont="1" applyFill="1" applyBorder="1" applyAlignment="1">
      <alignment horizontal="justify" vertical="top" wrapText="1"/>
    </xf>
    <xf numFmtId="0" fontId="7" fillId="4" borderId="8" xfId="0" applyFont="1" applyFill="1" applyBorder="1" applyAlignment="1">
      <alignment horizontal="justify" vertical="top" wrapText="1"/>
    </xf>
    <xf numFmtId="0" fontId="7" fillId="4" borderId="9" xfId="0" applyFont="1" applyFill="1" applyBorder="1" applyAlignment="1">
      <alignment horizontal="justify" vertical="top" wrapText="1"/>
    </xf>
    <xf numFmtId="0" fontId="7" fillId="0" borderId="8" xfId="0" applyFont="1" applyFill="1" applyBorder="1" applyAlignment="1">
      <alignment horizontal="justify" vertical="top" wrapText="1"/>
    </xf>
    <xf numFmtId="0" fontId="7" fillId="0" borderId="9" xfId="0" applyFont="1" applyFill="1" applyBorder="1" applyAlignment="1">
      <alignment horizontal="justify" vertical="top" wrapText="1"/>
    </xf>
    <xf numFmtId="0" fontId="7" fillId="12" borderId="8" xfId="0" applyFont="1" applyFill="1" applyBorder="1" applyAlignment="1">
      <alignment horizontal="justify" vertical="top" wrapText="1"/>
    </xf>
    <xf numFmtId="0" fontId="7" fillId="12" borderId="9" xfId="0" applyFont="1" applyFill="1" applyBorder="1" applyAlignment="1">
      <alignment horizontal="justify" vertical="top" wrapText="1"/>
    </xf>
    <xf numFmtId="0" fontId="4" fillId="12" borderId="8" xfId="0" applyFont="1" applyFill="1" applyBorder="1" applyAlignment="1">
      <alignment horizontal="justify" vertical="top" wrapText="1"/>
    </xf>
    <xf numFmtId="0" fontId="4" fillId="12" borderId="9" xfId="0" applyFont="1" applyFill="1" applyBorder="1" applyAlignment="1">
      <alignment horizontal="justify" vertical="top" wrapText="1"/>
    </xf>
    <xf numFmtId="0" fontId="7" fillId="5" borderId="8" xfId="0" applyFont="1" applyFill="1" applyBorder="1" applyAlignment="1">
      <alignment horizontal="justify" vertical="top" wrapText="1"/>
    </xf>
    <xf numFmtId="0" fontId="7" fillId="5" borderId="9" xfId="0" applyFont="1" applyFill="1" applyBorder="1" applyAlignment="1">
      <alignment horizontal="justify" vertical="top" wrapText="1"/>
    </xf>
    <xf numFmtId="0" fontId="4" fillId="0" borderId="9" xfId="0" quotePrefix="1" applyFont="1" applyFill="1" applyBorder="1" applyAlignment="1">
      <alignment horizontal="justify" vertical="top" wrapText="1"/>
    </xf>
    <xf numFmtId="0" fontId="4" fillId="5" borderId="8" xfId="0" applyFont="1" applyFill="1" applyBorder="1" applyAlignment="1">
      <alignment horizontal="justify" vertical="top" wrapText="1"/>
    </xf>
    <xf numFmtId="0" fontId="4" fillId="5" borderId="9" xfId="0" applyFont="1" applyFill="1" applyBorder="1" applyAlignment="1">
      <alignment horizontal="justify" vertical="top" wrapText="1"/>
    </xf>
    <xf numFmtId="0" fontId="25" fillId="14" borderId="8" xfId="0" applyFont="1" applyFill="1" applyBorder="1" applyAlignment="1">
      <alignment horizontal="center" vertical="center" wrapText="1"/>
    </xf>
    <xf numFmtId="0" fontId="7" fillId="10" borderId="6" xfId="0" applyFont="1" applyFill="1" applyBorder="1" applyAlignment="1">
      <alignment horizontal="justify" vertical="top" wrapText="1"/>
    </xf>
    <xf numFmtId="0" fontId="7" fillId="10" borderId="7" xfId="0" applyFont="1" applyFill="1" applyBorder="1" applyAlignment="1">
      <alignment horizontal="justify" vertical="top" wrapText="1"/>
    </xf>
    <xf numFmtId="0" fontId="43" fillId="28" borderId="6" xfId="0" applyFont="1" applyFill="1" applyBorder="1" applyAlignment="1">
      <alignment vertical="center" wrapText="1"/>
    </xf>
    <xf numFmtId="0" fontId="25" fillId="28" borderId="5" xfId="0" applyFont="1" applyFill="1" applyBorder="1" applyAlignment="1">
      <alignment vertical="center" wrapText="1"/>
    </xf>
    <xf numFmtId="0" fontId="41" fillId="28" borderId="2" xfId="0" applyFont="1" applyFill="1" applyBorder="1" applyAlignment="1">
      <alignment horizontal="left" vertical="center" wrapText="1"/>
    </xf>
    <xf numFmtId="0" fontId="25" fillId="28" borderId="2" xfId="0" applyFont="1" applyFill="1" applyBorder="1" applyAlignment="1">
      <alignment horizontal="center" vertical="center" wrapText="1"/>
    </xf>
    <xf numFmtId="0" fontId="4" fillId="6" borderId="8" xfId="0" applyFont="1" applyFill="1" applyBorder="1" applyAlignment="1">
      <alignment horizontal="justify" vertical="top" wrapText="1"/>
    </xf>
    <xf numFmtId="0" fontId="15" fillId="6" borderId="9" xfId="0" applyFont="1" applyFill="1" applyBorder="1" applyAlignment="1">
      <alignment horizontal="justify" vertical="top" wrapText="1"/>
    </xf>
    <xf numFmtId="0" fontId="24" fillId="0" borderId="8" xfId="0" applyFont="1" applyFill="1" applyBorder="1" applyAlignment="1">
      <alignment horizontal="justify" vertical="top" wrapText="1"/>
    </xf>
    <xf numFmtId="0" fontId="24" fillId="0" borderId="9" xfId="0" applyFont="1" applyFill="1" applyBorder="1" applyAlignment="1">
      <alignment horizontal="justify" vertical="top" wrapText="1"/>
    </xf>
    <xf numFmtId="0" fontId="25" fillId="28" borderId="0" xfId="0" applyFont="1" applyFill="1" applyBorder="1" applyAlignment="1">
      <alignment vertical="center" wrapText="1"/>
    </xf>
    <xf numFmtId="0" fontId="25" fillId="28" borderId="8" xfId="0" applyFont="1" applyFill="1" applyBorder="1" applyAlignment="1">
      <alignment horizontal="center" vertical="center" wrapText="1"/>
    </xf>
    <xf numFmtId="0" fontId="25" fillId="28" borderId="9" xfId="0" applyFont="1" applyFill="1" applyBorder="1" applyAlignment="1">
      <alignment horizontal="center" vertical="center" wrapText="1"/>
    </xf>
    <xf numFmtId="0" fontId="45" fillId="29" borderId="8" xfId="0" applyFont="1" applyFill="1" applyBorder="1" applyAlignment="1">
      <alignment horizontal="justify" vertical="top" wrapText="1"/>
    </xf>
    <xf numFmtId="0" fontId="61" fillId="29" borderId="9" xfId="0" applyFont="1" applyFill="1" applyBorder="1" applyAlignment="1">
      <alignment horizontal="justify" vertical="top" wrapText="1"/>
    </xf>
    <xf numFmtId="0" fontId="24" fillId="6" borderId="8" xfId="0" applyFont="1" applyFill="1" applyBorder="1" applyAlignment="1">
      <alignment horizontal="justify" vertical="top" wrapText="1"/>
    </xf>
    <xf numFmtId="0" fontId="24" fillId="6" borderId="9" xfId="0" applyFont="1" applyFill="1" applyBorder="1" applyAlignment="1">
      <alignment horizontal="justify" vertical="top" wrapText="1"/>
    </xf>
    <xf numFmtId="0" fontId="22" fillId="27" borderId="0" xfId="0" applyFont="1" applyFill="1" applyBorder="1" applyAlignment="1">
      <alignment horizontal="left" vertical="center"/>
    </xf>
    <xf numFmtId="0" fontId="62" fillId="27" borderId="0" xfId="0" applyFont="1" applyFill="1" applyBorder="1" applyAlignment="1">
      <alignment horizontal="left" vertical="center" wrapText="1"/>
    </xf>
    <xf numFmtId="0" fontId="63" fillId="27" borderId="0" xfId="0" applyFont="1" applyFill="1" applyAlignment="1">
      <alignment horizontal="center" vertical="top" wrapText="1"/>
    </xf>
    <xf numFmtId="0" fontId="63" fillId="27" borderId="0" xfId="0" applyFont="1" applyFill="1" applyAlignment="1">
      <alignment horizontal="center" vertical="center" wrapText="1"/>
    </xf>
    <xf numFmtId="0" fontId="64" fillId="27" borderId="0" xfId="0" applyFont="1" applyFill="1" applyAlignment="1">
      <alignment horizontal="center" vertical="center"/>
    </xf>
    <xf numFmtId="0" fontId="64" fillId="27" borderId="0" xfId="0" applyFont="1" applyFill="1" applyAlignment="1">
      <alignment horizontal="justify" vertical="top"/>
    </xf>
    <xf numFmtId="0" fontId="64" fillId="27" borderId="0" xfId="0" applyFont="1" applyFill="1" applyAlignment="1">
      <alignment horizontal="left" vertical="center" wrapText="1"/>
    </xf>
    <xf numFmtId="0" fontId="64" fillId="27" borderId="0" xfId="0" applyFont="1" applyFill="1" applyBorder="1" applyAlignment="1">
      <alignment horizontal="center"/>
    </xf>
    <xf numFmtId="0" fontId="63" fillId="27" borderId="0" xfId="0" applyFont="1" applyFill="1" applyBorder="1" applyAlignment="1">
      <alignment horizontal="justify" vertical="top" wrapText="1"/>
    </xf>
    <xf numFmtId="0" fontId="64" fillId="25" borderId="0" xfId="0" applyFont="1" applyFill="1" applyBorder="1" applyAlignment="1">
      <alignment horizontal="left"/>
    </xf>
    <xf numFmtId="0" fontId="64" fillId="25" borderId="0" xfId="0" applyFont="1" applyFill="1" applyBorder="1" applyAlignment="1">
      <alignment horizontal="center" wrapText="1"/>
    </xf>
    <xf numFmtId="0" fontId="64" fillId="26" borderId="0" xfId="0" applyFont="1" applyFill="1" applyBorder="1" applyAlignment="1">
      <alignment horizontal="left"/>
    </xf>
    <xf numFmtId="0" fontId="64" fillId="26" borderId="0" xfId="0" applyFont="1" applyFill="1" applyBorder="1" applyAlignment="1">
      <alignment horizontal="center" wrapText="1"/>
    </xf>
    <xf numFmtId="0" fontId="64" fillId="0" borderId="0" xfId="0" applyFont="1" applyFill="1" applyAlignment="1">
      <alignment vertical="top"/>
    </xf>
    <xf numFmtId="0" fontId="64" fillId="0" borderId="0" xfId="0" applyFont="1" applyFill="1" applyBorder="1" applyAlignment="1">
      <alignment vertical="top"/>
    </xf>
    <xf numFmtId="0" fontId="29" fillId="6" borderId="0" xfId="0" applyFont="1" applyFill="1" applyBorder="1" applyAlignment="1">
      <alignment horizontal="left" vertical="center"/>
    </xf>
    <xf numFmtId="0" fontId="10" fillId="30" borderId="0" xfId="0" applyFont="1" applyFill="1" applyBorder="1" applyAlignment="1">
      <alignment horizontal="center" vertical="top" wrapText="1"/>
    </xf>
    <xf numFmtId="0" fontId="7" fillId="30" borderId="0" xfId="0" applyFont="1" applyFill="1" applyBorder="1" applyAlignment="1">
      <alignment horizontal="center" vertical="top" wrapText="1"/>
    </xf>
    <xf numFmtId="0" fontId="12" fillId="30" borderId="0" xfId="0" applyFont="1" applyFill="1" applyBorder="1" applyAlignment="1">
      <alignment horizontal="center" vertical="top" wrapText="1"/>
    </xf>
    <xf numFmtId="0" fontId="4" fillId="30" borderId="0" xfId="0" applyFont="1" applyFill="1" applyBorder="1" applyAlignment="1">
      <alignment horizontal="center" vertical="top" wrapText="1"/>
    </xf>
    <xf numFmtId="0" fontId="7" fillId="30" borderId="0" xfId="0" applyFont="1" applyFill="1" applyBorder="1" applyAlignment="1">
      <alignment horizontal="center" vertical="center" wrapText="1"/>
    </xf>
    <xf numFmtId="49" fontId="25" fillId="14" borderId="17" xfId="0" applyNumberFormat="1" applyFont="1" applyFill="1" applyBorder="1" applyAlignment="1">
      <alignment vertical="center" wrapText="1"/>
    </xf>
    <xf numFmtId="0" fontId="3" fillId="6" borderId="0" xfId="0" applyFont="1" applyFill="1" applyBorder="1" applyAlignment="1">
      <alignment horizontal="center" vertical="top" wrapText="1"/>
    </xf>
    <xf numFmtId="0" fontId="65" fillId="6" borderId="0" xfId="0" applyFont="1" applyFill="1" applyBorder="1" applyAlignment="1">
      <alignment horizontal="left" vertical="center"/>
    </xf>
    <xf numFmtId="0" fontId="65" fillId="6" borderId="0" xfId="0" applyFont="1" applyFill="1"/>
    <xf numFmtId="0" fontId="66" fillId="6" borderId="0" xfId="0" applyFont="1" applyFill="1" applyBorder="1" applyAlignment="1">
      <alignment horizontal="left" vertical="center"/>
    </xf>
    <xf numFmtId="0" fontId="24" fillId="6" borderId="0" xfId="0" applyFont="1" applyFill="1" applyBorder="1" applyAlignment="1">
      <alignment vertical="center"/>
    </xf>
    <xf numFmtId="0" fontId="59" fillId="6" borderId="0" xfId="0" applyFont="1" applyFill="1"/>
    <xf numFmtId="0" fontId="59" fillId="6" borderId="0" xfId="0" applyFont="1" applyFill="1" applyBorder="1"/>
    <xf numFmtId="0" fontId="59" fillId="0" borderId="0" xfId="0" applyFont="1"/>
    <xf numFmtId="0" fontId="67" fillId="6" borderId="0" xfId="0" applyFont="1" applyFill="1"/>
    <xf numFmtId="0" fontId="59" fillId="6" borderId="19" xfId="0" applyFont="1" applyFill="1" applyBorder="1"/>
    <xf numFmtId="0" fontId="59" fillId="6" borderId="17" xfId="0" applyFont="1" applyFill="1" applyBorder="1"/>
    <xf numFmtId="0" fontId="59" fillId="6" borderId="18" xfId="0" applyFont="1" applyFill="1" applyBorder="1"/>
    <xf numFmtId="0" fontId="24" fillId="6" borderId="20" xfId="0" applyFont="1" applyFill="1" applyBorder="1" applyAlignment="1">
      <alignment vertical="top"/>
    </xf>
    <xf numFmtId="0" fontId="67" fillId="6" borderId="0" xfId="0" applyFont="1" applyFill="1" applyBorder="1" applyAlignment="1">
      <alignment horizontal="left"/>
    </xf>
    <xf numFmtId="0" fontId="68" fillId="6" borderId="0" xfId="0" applyFont="1" applyFill="1" applyBorder="1" applyAlignment="1">
      <alignment horizontal="left"/>
    </xf>
    <xf numFmtId="0" fontId="59" fillId="6" borderId="21" xfId="0" applyFont="1" applyFill="1" applyBorder="1"/>
    <xf numFmtId="0" fontId="59" fillId="6" borderId="0" xfId="0" applyFont="1" applyFill="1" applyBorder="1" applyAlignment="1">
      <alignment horizontal="left"/>
    </xf>
    <xf numFmtId="0" fontId="69" fillId="6" borderId="0" xfId="0" applyFont="1" applyFill="1" applyBorder="1" applyAlignment="1">
      <alignment horizontal="center"/>
    </xf>
    <xf numFmtId="0" fontId="67" fillId="6" borderId="8" xfId="0" applyFont="1" applyFill="1" applyBorder="1" applyAlignment="1">
      <alignment horizontal="center" wrapText="1"/>
    </xf>
    <xf numFmtId="0" fontId="67" fillId="6" borderId="1" xfId="0" applyFont="1" applyFill="1" applyBorder="1" applyAlignment="1">
      <alignment horizontal="center"/>
    </xf>
    <xf numFmtId="0" fontId="67" fillId="6" borderId="9" xfId="0" applyFont="1" applyFill="1" applyBorder="1" applyAlignment="1">
      <alignment horizontal="center"/>
    </xf>
    <xf numFmtId="0" fontId="59" fillId="6" borderId="8" xfId="0" applyFont="1" applyFill="1" applyBorder="1" applyAlignment="1">
      <alignment horizontal="right"/>
    </xf>
    <xf numFmtId="0" fontId="45" fillId="6" borderId="2" xfId="0" applyFont="1" applyFill="1" applyBorder="1" applyAlignment="1">
      <alignment horizontal="right"/>
    </xf>
    <xf numFmtId="0" fontId="45" fillId="6" borderId="0" xfId="0" applyFont="1" applyFill="1" applyBorder="1" applyAlignment="1">
      <alignment horizontal="right"/>
    </xf>
    <xf numFmtId="9" fontId="70" fillId="6" borderId="2" xfId="546" applyFont="1" applyFill="1" applyBorder="1" applyAlignment="1">
      <alignment horizontal="right"/>
    </xf>
    <xf numFmtId="1" fontId="70" fillId="6" borderId="0" xfId="0" applyNumberFormat="1" applyFont="1" applyFill="1" applyBorder="1" applyAlignment="1">
      <alignment horizontal="right"/>
    </xf>
    <xf numFmtId="0" fontId="59" fillId="6" borderId="0" xfId="0" applyFont="1" applyFill="1" applyBorder="1" applyAlignment="1">
      <alignment horizontal="center"/>
    </xf>
    <xf numFmtId="0" fontId="71" fillId="6" borderId="20" xfId="0" applyFont="1" applyFill="1" applyBorder="1" applyAlignment="1">
      <alignment vertical="top"/>
    </xf>
    <xf numFmtId="9" fontId="72" fillId="6" borderId="2" xfId="0" applyNumberFormat="1" applyFont="1" applyFill="1" applyBorder="1" applyAlignment="1">
      <alignment horizontal="right"/>
    </xf>
    <xf numFmtId="9" fontId="73" fillId="6" borderId="2" xfId="0" applyNumberFormat="1" applyFont="1" applyFill="1" applyBorder="1" applyAlignment="1">
      <alignment horizontal="right"/>
    </xf>
    <xf numFmtId="0" fontId="73" fillId="6" borderId="0" xfId="0" applyFont="1" applyFill="1" applyBorder="1" applyAlignment="1">
      <alignment horizontal="left"/>
    </xf>
    <xf numFmtId="9" fontId="74" fillId="6" borderId="2" xfId="0" applyNumberFormat="1" applyFont="1" applyFill="1" applyBorder="1" applyAlignment="1">
      <alignment horizontal="right"/>
    </xf>
    <xf numFmtId="0" fontId="74" fillId="6" borderId="0" xfId="0" applyFont="1" applyFill="1" applyBorder="1" applyAlignment="1">
      <alignment horizontal="left"/>
    </xf>
    <xf numFmtId="0" fontId="75" fillId="6" borderId="0" xfId="0" applyFont="1" applyFill="1" applyBorder="1" applyAlignment="1">
      <alignment horizontal="center"/>
    </xf>
    <xf numFmtId="0" fontId="68" fillId="6" borderId="0" xfId="0" applyFont="1" applyFill="1" applyBorder="1" applyAlignment="1">
      <alignment horizontal="center" vertical="center"/>
    </xf>
    <xf numFmtId="0" fontId="75" fillId="6" borderId="0" xfId="0" applyFont="1" applyFill="1" applyBorder="1" applyAlignment="1">
      <alignment horizontal="left"/>
    </xf>
    <xf numFmtId="0" fontId="68" fillId="6" borderId="0" xfId="0" applyFont="1" applyFill="1" applyBorder="1" applyAlignment="1">
      <alignment horizontal="right"/>
    </xf>
    <xf numFmtId="0" fontId="59" fillId="6" borderId="0" xfId="0" quotePrefix="1" applyFont="1" applyFill="1" applyBorder="1" applyAlignment="1">
      <alignment horizontal="left"/>
    </xf>
    <xf numFmtId="0" fontId="24" fillId="6" borderId="6" xfId="0" applyFont="1" applyFill="1" applyBorder="1" applyAlignment="1">
      <alignment vertical="top"/>
    </xf>
    <xf numFmtId="0" fontId="59" fillId="6" borderId="5" xfId="0" applyFont="1" applyFill="1" applyBorder="1" applyAlignment="1">
      <alignment horizontal="center"/>
    </xf>
    <xf numFmtId="0" fontId="59" fillId="6" borderId="5" xfId="0" applyFont="1" applyFill="1" applyBorder="1"/>
    <xf numFmtId="0" fontId="59" fillId="6" borderId="5" xfId="0" applyFont="1" applyFill="1" applyBorder="1" applyAlignment="1">
      <alignment horizontal="left"/>
    </xf>
    <xf numFmtId="0" fontId="68" fillId="6" borderId="5" xfId="0" applyFont="1" applyFill="1" applyBorder="1" applyAlignment="1">
      <alignment horizontal="left"/>
    </xf>
    <xf numFmtId="0" fontId="68" fillId="6" borderId="5" xfId="0" applyFont="1" applyFill="1" applyBorder="1" applyAlignment="1">
      <alignment horizontal="right"/>
    </xf>
    <xf numFmtId="0" fontId="45" fillId="6" borderId="5" xfId="0" applyFont="1" applyFill="1" applyBorder="1" applyAlignment="1">
      <alignment horizontal="right"/>
    </xf>
    <xf numFmtId="0" fontId="59" fillId="6" borderId="7" xfId="0" applyFont="1" applyFill="1" applyBorder="1"/>
    <xf numFmtId="0" fontId="67" fillId="6" borderId="0" xfId="0" applyFont="1" applyFill="1" applyBorder="1"/>
    <xf numFmtId="0" fontId="67" fillId="0" borderId="0" xfId="0" applyFont="1"/>
    <xf numFmtId="0" fontId="76" fillId="2" borderId="17" xfId="0" applyFont="1" applyFill="1" applyBorder="1" applyAlignment="1"/>
    <xf numFmtId="0" fontId="76" fillId="0" borderId="17" xfId="0" applyFont="1" applyFill="1" applyBorder="1" applyAlignment="1"/>
    <xf numFmtId="0" fontId="76" fillId="2" borderId="18" xfId="0" applyFont="1" applyFill="1" applyBorder="1" applyAlignment="1"/>
    <xf numFmtId="0" fontId="76" fillId="30" borderId="0" xfId="0" applyFont="1" applyFill="1" applyBorder="1" applyAlignment="1"/>
    <xf numFmtId="0" fontId="78" fillId="30" borderId="0" xfId="0" applyFont="1" applyFill="1" applyBorder="1" applyAlignment="1"/>
    <xf numFmtId="0" fontId="16" fillId="16" borderId="2" xfId="0" applyFont="1" applyFill="1" applyBorder="1" applyAlignment="1">
      <alignment vertical="center" textRotation="90" wrapText="1"/>
    </xf>
    <xf numFmtId="0" fontId="16" fillId="16" borderId="2" xfId="0" applyFont="1" applyFill="1" applyBorder="1" applyAlignment="1">
      <alignment horizontal="center" vertical="center" textRotation="90" wrapText="1"/>
    </xf>
    <xf numFmtId="0" fontId="54" fillId="7" borderId="2" xfId="111" applyFont="1" applyBorder="1" applyAlignment="1">
      <alignment horizontal="center" vertical="center" wrapText="1"/>
    </xf>
    <xf numFmtId="0" fontId="79" fillId="9" borderId="2" xfId="113" applyFont="1" applyBorder="1" applyAlignment="1">
      <alignment horizontal="center" vertical="center" wrapText="1"/>
    </xf>
    <xf numFmtId="0" fontId="80" fillId="8" borderId="2" xfId="112" applyFont="1" applyBorder="1" applyAlignment="1">
      <alignment horizontal="center" vertical="center" wrapText="1"/>
    </xf>
    <xf numFmtId="0" fontId="76" fillId="2" borderId="2" xfId="0" applyFont="1" applyFill="1" applyBorder="1" applyAlignment="1">
      <alignment horizontal="center" vertical="center" wrapText="1"/>
    </xf>
    <xf numFmtId="0" fontId="76" fillId="30" borderId="0" xfId="0" applyFont="1" applyFill="1" applyBorder="1" applyAlignment="1">
      <alignment horizontal="center" vertical="center" wrapText="1"/>
    </xf>
    <xf numFmtId="0" fontId="24" fillId="6" borderId="0" xfId="0" applyFont="1" applyFill="1" applyBorder="1" applyAlignment="1">
      <alignment vertical="top"/>
    </xf>
    <xf numFmtId="0" fontId="81" fillId="23" borderId="10" xfId="0" applyFont="1" applyFill="1" applyBorder="1" applyAlignment="1">
      <alignment horizontal="left"/>
    </xf>
    <xf numFmtId="0" fontId="81" fillId="23" borderId="11" xfId="0" applyFont="1" applyFill="1" applyBorder="1" applyAlignment="1">
      <alignment horizontal="left"/>
    </xf>
    <xf numFmtId="0" fontId="81" fillId="23" borderId="12" xfId="0" applyFont="1" applyFill="1" applyBorder="1" applyAlignment="1">
      <alignment horizontal="left"/>
    </xf>
    <xf numFmtId="0" fontId="81" fillId="6" borderId="0" xfId="0" applyFont="1" applyFill="1" applyBorder="1" applyAlignment="1">
      <alignment horizontal="left"/>
    </xf>
    <xf numFmtId="0" fontId="81" fillId="23" borderId="13" xfId="0" applyFont="1" applyFill="1" applyBorder="1" applyAlignment="1">
      <alignment horizontal="left"/>
    </xf>
    <xf numFmtId="0" fontId="81" fillId="23" borderId="14" xfId="0" applyFont="1" applyFill="1" applyBorder="1" applyAlignment="1">
      <alignment horizontal="left"/>
    </xf>
    <xf numFmtId="0" fontId="81" fillId="23" borderId="15" xfId="0" applyFont="1" applyFill="1" applyBorder="1" applyAlignment="1">
      <alignment horizontal="left"/>
    </xf>
    <xf numFmtId="0" fontId="24" fillId="6" borderId="0" xfId="0" applyFont="1" applyFill="1" applyAlignment="1">
      <alignment vertical="top"/>
    </xf>
    <xf numFmtId="0" fontId="24" fillId="0" borderId="0" xfId="0" applyFont="1" applyFill="1" applyBorder="1" applyAlignment="1">
      <alignment vertical="top"/>
    </xf>
    <xf numFmtId="0" fontId="24" fillId="0" borderId="0" xfId="0" applyFont="1" applyFill="1" applyAlignment="1">
      <alignment vertical="top"/>
    </xf>
    <xf numFmtId="0" fontId="49" fillId="6" borderId="0" xfId="0" applyFont="1" applyFill="1"/>
    <xf numFmtId="0" fontId="59" fillId="6" borderId="2" xfId="0" applyFont="1" applyFill="1" applyBorder="1" applyAlignment="1">
      <alignment horizontal="center"/>
    </xf>
    <xf numFmtId="9" fontId="59" fillId="6" borderId="2" xfId="546" applyFont="1" applyFill="1" applyBorder="1"/>
    <xf numFmtId="0" fontId="3" fillId="6" borderId="0" xfId="0" applyFont="1" applyFill="1" applyBorder="1" applyAlignment="1">
      <alignment vertical="top" wrapText="1"/>
    </xf>
    <xf numFmtId="0" fontId="29" fillId="20" borderId="0" xfId="0" applyFont="1" applyFill="1" applyBorder="1" applyAlignment="1">
      <alignment vertical="center"/>
    </xf>
    <xf numFmtId="0" fontId="24" fillId="20" borderId="0" xfId="0" applyFont="1" applyFill="1" applyBorder="1" applyAlignment="1">
      <alignment vertical="center"/>
    </xf>
    <xf numFmtId="0" fontId="59" fillId="20" borderId="0" xfId="0" applyFont="1" applyFill="1" applyAlignment="1"/>
    <xf numFmtId="0" fontId="20" fillId="6" borderId="0" xfId="0" applyFont="1" applyFill="1" applyBorder="1"/>
    <xf numFmtId="0" fontId="0" fillId="6" borderId="0" xfId="0" applyFill="1" applyBorder="1"/>
    <xf numFmtId="0" fontId="4" fillId="6" borderId="19" xfId="0" applyFont="1" applyFill="1" applyBorder="1" applyAlignment="1">
      <alignment horizontal="justify" vertical="top" wrapText="1"/>
    </xf>
    <xf numFmtId="0" fontId="15" fillId="6" borderId="18" xfId="0" applyFont="1" applyFill="1" applyBorder="1" applyAlignment="1">
      <alignment horizontal="justify" vertical="top" wrapText="1"/>
    </xf>
    <xf numFmtId="0" fontId="4" fillId="6" borderId="6" xfId="0" applyFont="1" applyFill="1" applyBorder="1" applyAlignment="1">
      <alignment horizontal="justify" vertical="top" wrapText="1"/>
    </xf>
    <xf numFmtId="0" fontId="15" fillId="6" borderId="7" xfId="0" applyFont="1" applyFill="1" applyBorder="1" applyAlignment="1">
      <alignment horizontal="justify" vertical="top" wrapText="1"/>
    </xf>
    <xf numFmtId="0" fontId="60" fillId="0" borderId="9" xfId="547" applyFill="1" applyBorder="1" applyAlignment="1">
      <alignment horizontal="justify" vertical="top" wrapText="1"/>
    </xf>
    <xf numFmtId="0" fontId="2" fillId="0" borderId="0" xfId="0" applyFont="1" applyAlignment="1">
      <alignment vertical="top" wrapText="1"/>
    </xf>
    <xf numFmtId="0" fontId="1" fillId="0" borderId="0" xfId="0" applyFont="1" applyAlignment="1">
      <alignment vertical="top" wrapText="1"/>
    </xf>
    <xf numFmtId="0" fontId="3" fillId="0" borderId="0" xfId="0" applyFont="1" applyFill="1" applyBorder="1" applyAlignment="1">
      <alignment horizontal="left" vertical="top" wrapText="1"/>
    </xf>
    <xf numFmtId="0" fontId="0" fillId="20" borderId="0" xfId="0" applyFill="1" applyAlignment="1">
      <alignment horizontal="left" vertical="top" wrapText="1"/>
    </xf>
    <xf numFmtId="0" fontId="3" fillId="0" borderId="0" xfId="0" applyFont="1" applyFill="1" applyBorder="1" applyAlignment="1">
      <alignment horizontal="left" vertical="top" wrapText="1"/>
    </xf>
    <xf numFmtId="0" fontId="25" fillId="15" borderId="3" xfId="0" applyFont="1" applyFill="1" applyBorder="1" applyAlignment="1">
      <alignment horizontal="center" vertical="center" textRotation="90" wrapText="1"/>
    </xf>
    <xf numFmtId="0" fontId="26" fillId="16" borderId="4" xfId="0" applyFont="1" applyFill="1" applyBorder="1" applyAlignment="1">
      <alignment horizontal="center" vertical="center" textRotation="90" wrapText="1"/>
    </xf>
    <xf numFmtId="0" fontId="25" fillId="15" borderId="2" xfId="0" applyFont="1" applyFill="1" applyBorder="1" applyAlignment="1">
      <alignment horizontal="center" vertical="center" wrapText="1"/>
    </xf>
    <xf numFmtId="0" fontId="26" fillId="16" borderId="2" xfId="0" applyFont="1" applyFill="1" applyBorder="1" applyAlignment="1">
      <alignment horizontal="center" vertical="center" wrapText="1"/>
    </xf>
    <xf numFmtId="0" fontId="25" fillId="14" borderId="6" xfId="0" applyFont="1" applyFill="1" applyBorder="1" applyAlignment="1">
      <alignment horizontal="center" vertical="center" wrapText="1"/>
    </xf>
    <xf numFmtId="0" fontId="25" fillId="14" borderId="5" xfId="0" applyFont="1" applyFill="1" applyBorder="1" applyAlignment="1">
      <alignment horizontal="center" vertical="center" wrapText="1"/>
    </xf>
    <xf numFmtId="0" fontId="25" fillId="14" borderId="7" xfId="0" applyFont="1" applyFill="1" applyBorder="1" applyAlignment="1">
      <alignment horizontal="center" vertical="center" wrapText="1"/>
    </xf>
    <xf numFmtId="0" fontId="3" fillId="20" borderId="0" xfId="0" applyFont="1" applyFill="1" applyBorder="1" applyAlignment="1">
      <alignment vertical="top" wrapText="1"/>
    </xf>
    <xf numFmtId="0" fontId="20" fillId="0" borderId="5" xfId="0" applyFont="1" applyBorder="1" applyAlignment="1">
      <alignment horizontal="center" wrapText="1"/>
    </xf>
    <xf numFmtId="0" fontId="20" fillId="6" borderId="2" xfId="0" applyFont="1" applyFill="1" applyBorder="1" applyAlignment="1">
      <alignment horizontal="left" vertical="top" wrapText="1"/>
    </xf>
    <xf numFmtId="0" fontId="0" fillId="0" borderId="2" xfId="0" applyBorder="1" applyAlignment="1">
      <alignment horizontal="left" vertical="center" wrapText="1"/>
    </xf>
    <xf numFmtId="0" fontId="20" fillId="0" borderId="0" xfId="0" applyFont="1" applyBorder="1" applyAlignment="1">
      <alignment horizontal="right" vertical="center" textRotation="90"/>
    </xf>
    <xf numFmtId="0" fontId="3" fillId="6" borderId="0" xfId="0" applyFont="1" applyFill="1" applyBorder="1" applyAlignment="1">
      <alignment horizontal="center" vertical="top" wrapText="1"/>
    </xf>
    <xf numFmtId="0" fontId="67" fillId="20" borderId="19" xfId="0" applyFont="1" applyFill="1" applyBorder="1" applyAlignment="1">
      <alignment horizontal="center" vertical="center"/>
    </xf>
    <xf numFmtId="0" fontId="67" fillId="20" borderId="17" xfId="0" applyFont="1" applyFill="1" applyBorder="1" applyAlignment="1">
      <alignment horizontal="center" vertical="center"/>
    </xf>
    <xf numFmtId="0" fontId="67" fillId="20" borderId="18" xfId="0" applyFont="1" applyFill="1" applyBorder="1" applyAlignment="1">
      <alignment horizontal="center" vertical="center"/>
    </xf>
    <xf numFmtId="0" fontId="67" fillId="20" borderId="20" xfId="0" applyFont="1" applyFill="1" applyBorder="1" applyAlignment="1">
      <alignment horizontal="center" vertical="center"/>
    </xf>
    <xf numFmtId="0" fontId="67" fillId="20" borderId="0" xfId="0" applyFont="1" applyFill="1" applyBorder="1" applyAlignment="1">
      <alignment horizontal="center" vertical="center"/>
    </xf>
    <xf numFmtId="0" fontId="67" fillId="20" borderId="21" xfId="0" applyFont="1" applyFill="1" applyBorder="1" applyAlignment="1">
      <alignment horizontal="center" vertical="center"/>
    </xf>
    <xf numFmtId="0" fontId="67" fillId="20" borderId="6" xfId="0" applyFont="1" applyFill="1" applyBorder="1" applyAlignment="1">
      <alignment horizontal="center" vertical="center"/>
    </xf>
    <xf numFmtId="0" fontId="67" fillId="20" borderId="5" xfId="0" applyFont="1" applyFill="1" applyBorder="1" applyAlignment="1">
      <alignment horizontal="center" vertical="center"/>
    </xf>
    <xf numFmtId="0" fontId="67" fillId="20" borderId="7" xfId="0" applyFont="1" applyFill="1" applyBorder="1" applyAlignment="1">
      <alignment horizontal="center" vertical="center"/>
    </xf>
    <xf numFmtId="0" fontId="77" fillId="6" borderId="8" xfId="0" applyFont="1" applyFill="1" applyBorder="1" applyAlignment="1">
      <alignment horizontal="center"/>
    </xf>
    <xf numFmtId="0" fontId="77" fillId="6" borderId="1" xfId="0" applyFont="1" applyFill="1" applyBorder="1" applyAlignment="1">
      <alignment horizontal="center"/>
    </xf>
    <xf numFmtId="0" fontId="77" fillId="6" borderId="9" xfId="0" applyFont="1" applyFill="1" applyBorder="1" applyAlignment="1">
      <alignment horizontal="center"/>
    </xf>
    <xf numFmtId="0" fontId="25" fillId="15" borderId="8" xfId="0" applyFont="1" applyFill="1" applyBorder="1" applyAlignment="1">
      <alignment horizontal="center" vertical="center" wrapText="1"/>
    </xf>
    <xf numFmtId="0" fontId="25" fillId="15" borderId="9" xfId="0" applyFont="1" applyFill="1" applyBorder="1" applyAlignment="1">
      <alignment horizontal="center" vertical="center" wrapText="1"/>
    </xf>
    <xf numFmtId="0" fontId="16" fillId="16" borderId="4" xfId="0" applyFont="1" applyFill="1" applyBorder="1" applyAlignment="1">
      <alignment horizontal="center" vertical="center" textRotation="90" wrapText="1"/>
    </xf>
  </cellXfs>
  <cellStyles count="548">
    <cellStyle name="Bad" xfId="112" builtinId="27"/>
    <cellStyle name="Followed Hyperlink" xfId="56" builtinId="9" hidden="1"/>
    <cellStyle name="Followed Hyperlink" xfId="60" builtinId="9" hidden="1"/>
    <cellStyle name="Followed Hyperlink" xfId="64" builtinId="9" hidden="1"/>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5" builtinId="9" hidden="1"/>
    <cellStyle name="Followed Hyperlink" xfId="119" builtinId="9" hidden="1"/>
    <cellStyle name="Followed Hyperlink" xfId="123" builtinId="9" hidden="1"/>
    <cellStyle name="Followed Hyperlink" xfId="127" builtinId="9" hidden="1"/>
    <cellStyle name="Followed Hyperlink" xfId="131" builtinId="9" hidden="1"/>
    <cellStyle name="Followed Hyperlink" xfId="135" builtinId="9" hidden="1"/>
    <cellStyle name="Followed Hyperlink" xfId="139" builtinId="9" hidden="1"/>
    <cellStyle name="Followed Hyperlink" xfId="143" builtinId="9" hidden="1"/>
    <cellStyle name="Followed Hyperlink" xfId="147" builtinId="9" hidden="1"/>
    <cellStyle name="Followed Hyperlink" xfId="151" builtinId="9" hidden="1"/>
    <cellStyle name="Followed Hyperlink" xfId="155" builtinId="9" hidden="1"/>
    <cellStyle name="Followed Hyperlink" xfId="159" builtinId="9" hidden="1"/>
    <cellStyle name="Followed Hyperlink" xfId="163" builtinId="9" hidden="1"/>
    <cellStyle name="Followed Hyperlink" xfId="167" builtinId="9" hidden="1"/>
    <cellStyle name="Followed Hyperlink" xfId="171" builtinId="9" hidden="1"/>
    <cellStyle name="Followed Hyperlink" xfId="175" builtinId="9" hidden="1"/>
    <cellStyle name="Followed Hyperlink" xfId="179" builtinId="9" hidden="1"/>
    <cellStyle name="Followed Hyperlink" xfId="183" builtinId="9" hidden="1"/>
    <cellStyle name="Followed Hyperlink" xfId="187" builtinId="9" hidden="1"/>
    <cellStyle name="Followed Hyperlink" xfId="191" builtinId="9" hidden="1"/>
    <cellStyle name="Followed Hyperlink" xfId="195" builtinId="9" hidden="1"/>
    <cellStyle name="Followed Hyperlink" xfId="199" builtinId="9" hidden="1"/>
    <cellStyle name="Followed Hyperlink" xfId="203" builtinId="9" hidden="1"/>
    <cellStyle name="Followed Hyperlink" xfId="207" builtinId="9" hidden="1"/>
    <cellStyle name="Followed Hyperlink" xfId="211" builtinId="9" hidden="1"/>
    <cellStyle name="Followed Hyperlink" xfId="215" builtinId="9" hidden="1"/>
    <cellStyle name="Followed Hyperlink" xfId="219" builtinId="9" hidden="1"/>
    <cellStyle name="Followed Hyperlink" xfId="223" builtinId="9" hidden="1"/>
    <cellStyle name="Followed Hyperlink" xfId="227" builtinId="9" hidden="1"/>
    <cellStyle name="Followed Hyperlink" xfId="231" builtinId="9" hidden="1"/>
    <cellStyle name="Followed Hyperlink" xfId="235" builtinId="9" hidden="1"/>
    <cellStyle name="Followed Hyperlink" xfId="239" builtinId="9" hidden="1"/>
    <cellStyle name="Followed Hyperlink" xfId="243" builtinId="9" hidden="1"/>
    <cellStyle name="Followed Hyperlink" xfId="247" builtinId="9" hidden="1"/>
    <cellStyle name="Followed Hyperlink" xfId="251" builtinId="9" hidden="1"/>
    <cellStyle name="Followed Hyperlink" xfId="255" builtinId="9" hidden="1"/>
    <cellStyle name="Followed Hyperlink" xfId="259" builtinId="9" hidden="1"/>
    <cellStyle name="Followed Hyperlink" xfId="263" builtinId="9" hidden="1"/>
    <cellStyle name="Followed Hyperlink" xfId="267" builtinId="9" hidden="1"/>
    <cellStyle name="Followed Hyperlink" xfId="271" builtinId="9" hidden="1"/>
    <cellStyle name="Followed Hyperlink" xfId="275" builtinId="9" hidden="1"/>
    <cellStyle name="Followed Hyperlink" xfId="279" builtinId="9" hidden="1"/>
    <cellStyle name="Followed Hyperlink" xfId="283" builtinId="9" hidden="1"/>
    <cellStyle name="Followed Hyperlink" xfId="287" builtinId="9" hidden="1"/>
    <cellStyle name="Followed Hyperlink" xfId="291" builtinId="9" hidden="1"/>
    <cellStyle name="Followed Hyperlink" xfId="295" builtinId="9" hidden="1"/>
    <cellStyle name="Followed Hyperlink" xfId="299" builtinId="9" hidden="1"/>
    <cellStyle name="Followed Hyperlink" xfId="303" builtinId="9" hidden="1"/>
    <cellStyle name="Followed Hyperlink" xfId="307" builtinId="9" hidden="1"/>
    <cellStyle name="Followed Hyperlink" xfId="311" builtinId="9" hidden="1"/>
    <cellStyle name="Followed Hyperlink" xfId="315" builtinId="9" hidden="1"/>
    <cellStyle name="Followed Hyperlink" xfId="319" builtinId="9" hidden="1"/>
    <cellStyle name="Followed Hyperlink" xfId="323" builtinId="9" hidden="1"/>
    <cellStyle name="Followed Hyperlink" xfId="327" builtinId="9" hidden="1"/>
    <cellStyle name="Followed Hyperlink" xfId="331" builtinId="9" hidden="1"/>
    <cellStyle name="Followed Hyperlink" xfId="335" builtinId="9" hidden="1"/>
    <cellStyle name="Followed Hyperlink" xfId="339" builtinId="9" hidden="1"/>
    <cellStyle name="Followed Hyperlink" xfId="343" builtinId="9" hidden="1"/>
    <cellStyle name="Followed Hyperlink" xfId="347" builtinId="9" hidden="1"/>
    <cellStyle name="Followed Hyperlink" xfId="351" builtinId="9" hidden="1"/>
    <cellStyle name="Followed Hyperlink" xfId="355" builtinId="9" hidden="1"/>
    <cellStyle name="Followed Hyperlink" xfId="359" builtinId="9" hidden="1"/>
    <cellStyle name="Followed Hyperlink" xfId="363" builtinId="9" hidden="1"/>
    <cellStyle name="Followed Hyperlink" xfId="367" builtinId="9" hidden="1"/>
    <cellStyle name="Followed Hyperlink" xfId="371" builtinId="9" hidden="1"/>
    <cellStyle name="Followed Hyperlink" xfId="375" builtinId="9" hidden="1"/>
    <cellStyle name="Followed Hyperlink" xfId="379" builtinId="9" hidden="1"/>
    <cellStyle name="Followed Hyperlink" xfId="383" builtinId="9" hidden="1"/>
    <cellStyle name="Followed Hyperlink" xfId="387" builtinId="9" hidden="1"/>
    <cellStyle name="Followed Hyperlink" xfId="391" builtinId="9" hidden="1"/>
    <cellStyle name="Followed Hyperlink" xfId="395" builtinId="9" hidden="1"/>
    <cellStyle name="Followed Hyperlink" xfId="399" builtinId="9" hidden="1"/>
    <cellStyle name="Followed Hyperlink" xfId="403" builtinId="9" hidden="1"/>
    <cellStyle name="Followed Hyperlink" xfId="407" builtinId="9" hidden="1"/>
    <cellStyle name="Followed Hyperlink" xfId="411" builtinId="9" hidden="1"/>
    <cellStyle name="Followed Hyperlink" xfId="415" builtinId="9" hidden="1"/>
    <cellStyle name="Followed Hyperlink" xfId="419" builtinId="9" hidden="1"/>
    <cellStyle name="Followed Hyperlink" xfId="423" builtinId="9" hidden="1"/>
    <cellStyle name="Followed Hyperlink" xfId="427" builtinId="9" hidden="1"/>
    <cellStyle name="Followed Hyperlink" xfId="431" builtinId="9" hidden="1"/>
    <cellStyle name="Followed Hyperlink" xfId="435" builtinId="9" hidden="1"/>
    <cellStyle name="Followed Hyperlink" xfId="439" builtinId="9" hidden="1"/>
    <cellStyle name="Followed Hyperlink" xfId="443" builtinId="9" hidden="1"/>
    <cellStyle name="Followed Hyperlink" xfId="447" builtinId="9" hidden="1"/>
    <cellStyle name="Followed Hyperlink" xfId="451" builtinId="9" hidden="1"/>
    <cellStyle name="Followed Hyperlink" xfId="455" builtinId="9" hidden="1"/>
    <cellStyle name="Followed Hyperlink" xfId="459" builtinId="9" hidden="1"/>
    <cellStyle name="Followed Hyperlink" xfId="463" builtinId="9" hidden="1"/>
    <cellStyle name="Followed Hyperlink" xfId="467" builtinId="9" hidden="1"/>
    <cellStyle name="Followed Hyperlink" xfId="471" builtinId="9" hidden="1"/>
    <cellStyle name="Followed Hyperlink" xfId="475" builtinId="9" hidden="1"/>
    <cellStyle name="Followed Hyperlink" xfId="479" builtinId="9" hidden="1"/>
    <cellStyle name="Followed Hyperlink" xfId="483" builtinId="9" hidden="1"/>
    <cellStyle name="Followed Hyperlink" xfId="487" builtinId="9" hidden="1"/>
    <cellStyle name="Followed Hyperlink" xfId="491" builtinId="9" hidden="1"/>
    <cellStyle name="Followed Hyperlink" xfId="495" builtinId="9" hidden="1"/>
    <cellStyle name="Followed Hyperlink" xfId="499" builtinId="9" hidden="1"/>
    <cellStyle name="Followed Hyperlink" xfId="503" builtinId="9" hidden="1"/>
    <cellStyle name="Followed Hyperlink" xfId="507" builtinId="9" hidden="1"/>
    <cellStyle name="Followed Hyperlink" xfId="511" builtinId="9" hidden="1"/>
    <cellStyle name="Followed Hyperlink" xfId="515" builtinId="9" hidden="1"/>
    <cellStyle name="Followed Hyperlink" xfId="519" builtinId="9" hidden="1"/>
    <cellStyle name="Followed Hyperlink" xfId="523" builtinId="9" hidden="1"/>
    <cellStyle name="Followed Hyperlink" xfId="527" builtinId="9" hidden="1"/>
    <cellStyle name="Followed Hyperlink" xfId="531" builtinId="9" hidden="1"/>
    <cellStyle name="Followed Hyperlink" xfId="535" builtinId="9" hidden="1"/>
    <cellStyle name="Followed Hyperlink" xfId="539" builtinId="9" hidden="1"/>
    <cellStyle name="Followed Hyperlink" xfId="543" builtinId="9" hidden="1"/>
    <cellStyle name="Followed Hyperlink" xfId="545" builtinId="9" hidden="1"/>
    <cellStyle name="Followed Hyperlink" xfId="541" builtinId="9" hidden="1"/>
    <cellStyle name="Followed Hyperlink" xfId="537" builtinId="9" hidden="1"/>
    <cellStyle name="Followed Hyperlink" xfId="533" builtinId="9" hidden="1"/>
    <cellStyle name="Followed Hyperlink" xfId="529" builtinId="9" hidden="1"/>
    <cellStyle name="Followed Hyperlink" xfId="525" builtinId="9" hidden="1"/>
    <cellStyle name="Followed Hyperlink" xfId="521" builtinId="9" hidden="1"/>
    <cellStyle name="Followed Hyperlink" xfId="517" builtinId="9" hidden="1"/>
    <cellStyle name="Followed Hyperlink" xfId="513" builtinId="9" hidden="1"/>
    <cellStyle name="Followed Hyperlink" xfId="509" builtinId="9" hidden="1"/>
    <cellStyle name="Followed Hyperlink" xfId="505" builtinId="9" hidden="1"/>
    <cellStyle name="Followed Hyperlink" xfId="501" builtinId="9" hidden="1"/>
    <cellStyle name="Followed Hyperlink" xfId="497" builtinId="9" hidden="1"/>
    <cellStyle name="Followed Hyperlink" xfId="493" builtinId="9" hidden="1"/>
    <cellStyle name="Followed Hyperlink" xfId="489" builtinId="9" hidden="1"/>
    <cellStyle name="Followed Hyperlink" xfId="485" builtinId="9" hidden="1"/>
    <cellStyle name="Followed Hyperlink" xfId="481" builtinId="9" hidden="1"/>
    <cellStyle name="Followed Hyperlink" xfId="477" builtinId="9" hidden="1"/>
    <cellStyle name="Followed Hyperlink" xfId="473" builtinId="9" hidden="1"/>
    <cellStyle name="Followed Hyperlink" xfId="469" builtinId="9" hidden="1"/>
    <cellStyle name="Followed Hyperlink" xfId="465" builtinId="9" hidden="1"/>
    <cellStyle name="Followed Hyperlink" xfId="461" builtinId="9" hidden="1"/>
    <cellStyle name="Followed Hyperlink" xfId="457" builtinId="9" hidden="1"/>
    <cellStyle name="Followed Hyperlink" xfId="453" builtinId="9" hidden="1"/>
    <cellStyle name="Followed Hyperlink" xfId="449" builtinId="9" hidden="1"/>
    <cellStyle name="Followed Hyperlink" xfId="445" builtinId="9" hidden="1"/>
    <cellStyle name="Followed Hyperlink" xfId="441" builtinId="9" hidden="1"/>
    <cellStyle name="Followed Hyperlink" xfId="437" builtinId="9" hidden="1"/>
    <cellStyle name="Followed Hyperlink" xfId="433" builtinId="9" hidden="1"/>
    <cellStyle name="Followed Hyperlink" xfId="429" builtinId="9" hidden="1"/>
    <cellStyle name="Followed Hyperlink" xfId="425" builtinId="9" hidden="1"/>
    <cellStyle name="Followed Hyperlink" xfId="421" builtinId="9" hidden="1"/>
    <cellStyle name="Followed Hyperlink" xfId="417" builtinId="9" hidden="1"/>
    <cellStyle name="Followed Hyperlink" xfId="413" builtinId="9" hidden="1"/>
    <cellStyle name="Followed Hyperlink" xfId="409" builtinId="9" hidden="1"/>
    <cellStyle name="Followed Hyperlink" xfId="405" builtinId="9" hidden="1"/>
    <cellStyle name="Followed Hyperlink" xfId="401" builtinId="9" hidden="1"/>
    <cellStyle name="Followed Hyperlink" xfId="397" builtinId="9" hidden="1"/>
    <cellStyle name="Followed Hyperlink" xfId="393" builtinId="9" hidden="1"/>
    <cellStyle name="Followed Hyperlink" xfId="389" builtinId="9" hidden="1"/>
    <cellStyle name="Followed Hyperlink" xfId="385" builtinId="9" hidden="1"/>
    <cellStyle name="Followed Hyperlink" xfId="381" builtinId="9" hidden="1"/>
    <cellStyle name="Followed Hyperlink" xfId="377" builtinId="9" hidden="1"/>
    <cellStyle name="Followed Hyperlink" xfId="373" builtinId="9" hidden="1"/>
    <cellStyle name="Followed Hyperlink" xfId="369" builtinId="9" hidden="1"/>
    <cellStyle name="Followed Hyperlink" xfId="365" builtinId="9" hidden="1"/>
    <cellStyle name="Followed Hyperlink" xfId="361" builtinId="9" hidden="1"/>
    <cellStyle name="Followed Hyperlink" xfId="357" builtinId="9" hidden="1"/>
    <cellStyle name="Followed Hyperlink" xfId="353" builtinId="9" hidden="1"/>
    <cellStyle name="Followed Hyperlink" xfId="349" builtinId="9" hidden="1"/>
    <cellStyle name="Followed Hyperlink" xfId="345" builtinId="9" hidden="1"/>
    <cellStyle name="Followed Hyperlink" xfId="341" builtinId="9" hidden="1"/>
    <cellStyle name="Followed Hyperlink" xfId="337" builtinId="9" hidden="1"/>
    <cellStyle name="Followed Hyperlink" xfId="333" builtinId="9" hidden="1"/>
    <cellStyle name="Followed Hyperlink" xfId="329" builtinId="9" hidden="1"/>
    <cellStyle name="Followed Hyperlink" xfId="325" builtinId="9" hidden="1"/>
    <cellStyle name="Followed Hyperlink" xfId="321" builtinId="9" hidden="1"/>
    <cellStyle name="Followed Hyperlink" xfId="317" builtinId="9" hidden="1"/>
    <cellStyle name="Followed Hyperlink" xfId="313" builtinId="9" hidden="1"/>
    <cellStyle name="Followed Hyperlink" xfId="309" builtinId="9" hidden="1"/>
    <cellStyle name="Followed Hyperlink" xfId="305" builtinId="9" hidden="1"/>
    <cellStyle name="Followed Hyperlink" xfId="301" builtinId="9" hidden="1"/>
    <cellStyle name="Followed Hyperlink" xfId="297" builtinId="9" hidden="1"/>
    <cellStyle name="Followed Hyperlink" xfId="293" builtinId="9" hidden="1"/>
    <cellStyle name="Followed Hyperlink" xfId="289" builtinId="9" hidden="1"/>
    <cellStyle name="Followed Hyperlink" xfId="285" builtinId="9" hidden="1"/>
    <cellStyle name="Followed Hyperlink" xfId="281" builtinId="9" hidden="1"/>
    <cellStyle name="Followed Hyperlink" xfId="277" builtinId="9" hidden="1"/>
    <cellStyle name="Followed Hyperlink" xfId="273" builtinId="9" hidden="1"/>
    <cellStyle name="Followed Hyperlink" xfId="269" builtinId="9" hidden="1"/>
    <cellStyle name="Followed Hyperlink" xfId="265" builtinId="9" hidden="1"/>
    <cellStyle name="Followed Hyperlink" xfId="261" builtinId="9" hidden="1"/>
    <cellStyle name="Followed Hyperlink" xfId="257" builtinId="9" hidden="1"/>
    <cellStyle name="Followed Hyperlink" xfId="253" builtinId="9" hidden="1"/>
    <cellStyle name="Followed Hyperlink" xfId="249" builtinId="9" hidden="1"/>
    <cellStyle name="Followed Hyperlink" xfId="245" builtinId="9" hidden="1"/>
    <cellStyle name="Followed Hyperlink" xfId="241" builtinId="9" hidden="1"/>
    <cellStyle name="Followed Hyperlink" xfId="237" builtinId="9" hidden="1"/>
    <cellStyle name="Followed Hyperlink" xfId="233" builtinId="9" hidden="1"/>
    <cellStyle name="Followed Hyperlink" xfId="229" builtinId="9" hidden="1"/>
    <cellStyle name="Followed Hyperlink" xfId="225" builtinId="9" hidden="1"/>
    <cellStyle name="Followed Hyperlink" xfId="221" builtinId="9" hidden="1"/>
    <cellStyle name="Followed Hyperlink" xfId="217" builtinId="9" hidden="1"/>
    <cellStyle name="Followed Hyperlink" xfId="213" builtinId="9" hidden="1"/>
    <cellStyle name="Followed Hyperlink" xfId="209" builtinId="9" hidden="1"/>
    <cellStyle name="Followed Hyperlink" xfId="205" builtinId="9" hidden="1"/>
    <cellStyle name="Followed Hyperlink" xfId="201" builtinId="9" hidden="1"/>
    <cellStyle name="Followed Hyperlink" xfId="197" builtinId="9" hidden="1"/>
    <cellStyle name="Followed Hyperlink" xfId="193" builtinId="9" hidden="1"/>
    <cellStyle name="Followed Hyperlink" xfId="189" builtinId="9" hidden="1"/>
    <cellStyle name="Followed Hyperlink" xfId="185" builtinId="9" hidden="1"/>
    <cellStyle name="Followed Hyperlink" xfId="181" builtinId="9" hidden="1"/>
    <cellStyle name="Followed Hyperlink" xfId="177" builtinId="9" hidden="1"/>
    <cellStyle name="Followed Hyperlink" xfId="173" builtinId="9" hidden="1"/>
    <cellStyle name="Followed Hyperlink" xfId="169" builtinId="9" hidden="1"/>
    <cellStyle name="Followed Hyperlink" xfId="165" builtinId="9" hidden="1"/>
    <cellStyle name="Followed Hyperlink" xfId="161" builtinId="9" hidden="1"/>
    <cellStyle name="Followed Hyperlink" xfId="157" builtinId="9" hidden="1"/>
    <cellStyle name="Followed Hyperlink" xfId="153" builtinId="9" hidden="1"/>
    <cellStyle name="Followed Hyperlink" xfId="149" builtinId="9" hidden="1"/>
    <cellStyle name="Followed Hyperlink" xfId="145" builtinId="9" hidden="1"/>
    <cellStyle name="Followed Hyperlink" xfId="141" builtinId="9" hidden="1"/>
    <cellStyle name="Followed Hyperlink" xfId="137" builtinId="9" hidden="1"/>
    <cellStyle name="Followed Hyperlink" xfId="133" builtinId="9" hidden="1"/>
    <cellStyle name="Followed Hyperlink" xfId="129" builtinId="9" hidden="1"/>
    <cellStyle name="Followed Hyperlink" xfId="125" builtinId="9" hidden="1"/>
    <cellStyle name="Followed Hyperlink" xfId="121" builtinId="9" hidden="1"/>
    <cellStyle name="Followed Hyperlink" xfId="117"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62" builtinId="9" hidden="1"/>
    <cellStyle name="Followed Hyperlink" xfId="58" builtinId="9" hidden="1"/>
    <cellStyle name="Followed Hyperlink" xfId="54" builtinId="9" hidden="1"/>
    <cellStyle name="Followed Hyperlink" xfId="20" builtinId="9" hidden="1"/>
    <cellStyle name="Followed Hyperlink" xfId="22" builtinId="9" hidden="1"/>
    <cellStyle name="Followed Hyperlink" xfId="24" builtinId="9" hidden="1"/>
    <cellStyle name="Followed Hyperlink" xfId="28" builtinId="9" hidden="1"/>
    <cellStyle name="Followed Hyperlink" xfId="30" builtinId="9" hidden="1"/>
    <cellStyle name="Followed Hyperlink" xfId="32" builtinId="9" hidden="1"/>
    <cellStyle name="Followed Hyperlink" xfId="36" builtinId="9" hidden="1"/>
    <cellStyle name="Followed Hyperlink" xfId="38" builtinId="9" hidden="1"/>
    <cellStyle name="Followed Hyperlink" xfId="40" builtinId="9" hidden="1"/>
    <cellStyle name="Followed Hyperlink" xfId="44" builtinId="9" hidden="1"/>
    <cellStyle name="Followed Hyperlink" xfId="46" builtinId="9" hidden="1"/>
    <cellStyle name="Followed Hyperlink" xfId="48" builtinId="9" hidden="1"/>
    <cellStyle name="Followed Hyperlink" xfId="52" builtinId="9" hidden="1"/>
    <cellStyle name="Followed Hyperlink" xfId="50" builtinId="9" hidden="1"/>
    <cellStyle name="Followed Hyperlink" xfId="42" builtinId="9" hidden="1"/>
    <cellStyle name="Followed Hyperlink" xfId="34" builtinId="9" hidden="1"/>
    <cellStyle name="Followed Hyperlink" xfId="26" builtinId="9" hidden="1"/>
    <cellStyle name="Followed Hyperlink" xfId="18" builtinId="9" hidden="1"/>
    <cellStyle name="Followed Hyperlink" xfId="8" builtinId="9" hidden="1"/>
    <cellStyle name="Followed Hyperlink" xfId="12" builtinId="9" hidden="1"/>
    <cellStyle name="Followed Hyperlink" xfId="14" builtinId="9" hidden="1"/>
    <cellStyle name="Followed Hyperlink" xfId="16" builtinId="9" hidden="1"/>
    <cellStyle name="Followed Hyperlink" xfId="10" builtinId="9" hidden="1"/>
    <cellStyle name="Followed Hyperlink" xfId="4" builtinId="9" hidden="1"/>
    <cellStyle name="Followed Hyperlink" xfId="6" builtinId="9" hidden="1"/>
    <cellStyle name="Followed Hyperlink" xfId="2" builtinId="9" hidden="1"/>
    <cellStyle name="Good" xfId="111" builtinId="26"/>
    <cellStyle name="Hyperlink" xfId="206" builtinId="8" hidden="1"/>
    <cellStyle name="Hyperlink" xfId="208" builtinId="8" hidden="1"/>
    <cellStyle name="Hyperlink" xfId="212" builtinId="8" hidden="1"/>
    <cellStyle name="Hyperlink" xfId="214" builtinId="8" hidden="1"/>
    <cellStyle name="Hyperlink" xfId="216" builtinId="8" hidden="1"/>
    <cellStyle name="Hyperlink" xfId="220" builtinId="8" hidden="1"/>
    <cellStyle name="Hyperlink" xfId="222" builtinId="8" hidden="1"/>
    <cellStyle name="Hyperlink" xfId="224" builtinId="8" hidden="1"/>
    <cellStyle name="Hyperlink" xfId="228" builtinId="8" hidden="1"/>
    <cellStyle name="Hyperlink" xfId="230" builtinId="8" hidden="1"/>
    <cellStyle name="Hyperlink" xfId="232" builtinId="8" hidden="1"/>
    <cellStyle name="Hyperlink" xfId="236" builtinId="8" hidden="1"/>
    <cellStyle name="Hyperlink" xfId="238" builtinId="8" hidden="1"/>
    <cellStyle name="Hyperlink" xfId="240" builtinId="8" hidden="1"/>
    <cellStyle name="Hyperlink" xfId="244" builtinId="8" hidden="1"/>
    <cellStyle name="Hyperlink" xfId="246" builtinId="8" hidden="1"/>
    <cellStyle name="Hyperlink" xfId="248" builtinId="8" hidden="1"/>
    <cellStyle name="Hyperlink" xfId="252" builtinId="8" hidden="1"/>
    <cellStyle name="Hyperlink" xfId="254" builtinId="8" hidden="1"/>
    <cellStyle name="Hyperlink" xfId="256" builtinId="8" hidden="1"/>
    <cellStyle name="Hyperlink" xfId="260" builtinId="8" hidden="1"/>
    <cellStyle name="Hyperlink" xfId="262" builtinId="8" hidden="1"/>
    <cellStyle name="Hyperlink" xfId="264" builtinId="8" hidden="1"/>
    <cellStyle name="Hyperlink" xfId="268" builtinId="8" hidden="1"/>
    <cellStyle name="Hyperlink" xfId="270" builtinId="8" hidden="1"/>
    <cellStyle name="Hyperlink" xfId="272" builtinId="8" hidden="1"/>
    <cellStyle name="Hyperlink" xfId="276" builtinId="8" hidden="1"/>
    <cellStyle name="Hyperlink" xfId="278" builtinId="8" hidden="1"/>
    <cellStyle name="Hyperlink" xfId="280" builtinId="8" hidden="1"/>
    <cellStyle name="Hyperlink" xfId="284" builtinId="8" hidden="1"/>
    <cellStyle name="Hyperlink" xfId="286" builtinId="8" hidden="1"/>
    <cellStyle name="Hyperlink" xfId="288" builtinId="8" hidden="1"/>
    <cellStyle name="Hyperlink" xfId="292" builtinId="8" hidden="1"/>
    <cellStyle name="Hyperlink" xfId="294" builtinId="8" hidden="1"/>
    <cellStyle name="Hyperlink" xfId="296" builtinId="8" hidden="1"/>
    <cellStyle name="Hyperlink" xfId="300" builtinId="8" hidden="1"/>
    <cellStyle name="Hyperlink" xfId="302" builtinId="8" hidden="1"/>
    <cellStyle name="Hyperlink" xfId="304" builtinId="8" hidden="1"/>
    <cellStyle name="Hyperlink" xfId="308" builtinId="8" hidden="1"/>
    <cellStyle name="Hyperlink" xfId="310" builtinId="8" hidden="1"/>
    <cellStyle name="Hyperlink" xfId="312" builtinId="8" hidden="1"/>
    <cellStyle name="Hyperlink" xfId="316" builtinId="8" hidden="1"/>
    <cellStyle name="Hyperlink" xfId="318" builtinId="8" hidden="1"/>
    <cellStyle name="Hyperlink" xfId="320" builtinId="8" hidden="1"/>
    <cellStyle name="Hyperlink" xfId="324" builtinId="8" hidden="1"/>
    <cellStyle name="Hyperlink" xfId="326" builtinId="8" hidden="1"/>
    <cellStyle name="Hyperlink" xfId="328" builtinId="8" hidden="1"/>
    <cellStyle name="Hyperlink" xfId="332" builtinId="8" hidden="1"/>
    <cellStyle name="Hyperlink" xfId="334" builtinId="8" hidden="1"/>
    <cellStyle name="Hyperlink" xfId="336" builtinId="8" hidden="1"/>
    <cellStyle name="Hyperlink" xfId="340" builtinId="8" hidden="1"/>
    <cellStyle name="Hyperlink" xfId="342" builtinId="8" hidden="1"/>
    <cellStyle name="Hyperlink" xfId="344" builtinId="8" hidden="1"/>
    <cellStyle name="Hyperlink" xfId="348" builtinId="8" hidden="1"/>
    <cellStyle name="Hyperlink" xfId="350" builtinId="8" hidden="1"/>
    <cellStyle name="Hyperlink" xfId="352" builtinId="8" hidden="1"/>
    <cellStyle name="Hyperlink" xfId="356" builtinId="8" hidden="1"/>
    <cellStyle name="Hyperlink" xfId="358" builtinId="8" hidden="1"/>
    <cellStyle name="Hyperlink" xfId="360" builtinId="8" hidden="1"/>
    <cellStyle name="Hyperlink" xfId="364" builtinId="8" hidden="1"/>
    <cellStyle name="Hyperlink" xfId="366" builtinId="8" hidden="1"/>
    <cellStyle name="Hyperlink" xfId="368" builtinId="8" hidden="1"/>
    <cellStyle name="Hyperlink" xfId="372" builtinId="8" hidden="1"/>
    <cellStyle name="Hyperlink" xfId="374" builtinId="8" hidden="1"/>
    <cellStyle name="Hyperlink" xfId="376" builtinId="8" hidden="1"/>
    <cellStyle name="Hyperlink" xfId="380" builtinId="8" hidden="1"/>
    <cellStyle name="Hyperlink" xfId="382" builtinId="8" hidden="1"/>
    <cellStyle name="Hyperlink" xfId="384" builtinId="8" hidden="1"/>
    <cellStyle name="Hyperlink" xfId="388" builtinId="8" hidden="1"/>
    <cellStyle name="Hyperlink" xfId="390" builtinId="8" hidden="1"/>
    <cellStyle name="Hyperlink" xfId="392" builtinId="8" hidden="1"/>
    <cellStyle name="Hyperlink" xfId="396" builtinId="8" hidden="1"/>
    <cellStyle name="Hyperlink" xfId="398" builtinId="8" hidden="1"/>
    <cellStyle name="Hyperlink" xfId="400" builtinId="8" hidden="1"/>
    <cellStyle name="Hyperlink" xfId="404" builtinId="8" hidden="1"/>
    <cellStyle name="Hyperlink" xfId="406" builtinId="8" hidden="1"/>
    <cellStyle name="Hyperlink" xfId="408" builtinId="8" hidden="1"/>
    <cellStyle name="Hyperlink" xfId="412" builtinId="8" hidden="1"/>
    <cellStyle name="Hyperlink" xfId="414" builtinId="8" hidden="1"/>
    <cellStyle name="Hyperlink" xfId="416" builtinId="8" hidden="1"/>
    <cellStyle name="Hyperlink" xfId="420" builtinId="8" hidden="1"/>
    <cellStyle name="Hyperlink" xfId="422" builtinId="8" hidden="1"/>
    <cellStyle name="Hyperlink" xfId="424" builtinId="8" hidden="1"/>
    <cellStyle name="Hyperlink" xfId="428" builtinId="8" hidden="1"/>
    <cellStyle name="Hyperlink" xfId="430" builtinId="8" hidden="1"/>
    <cellStyle name="Hyperlink" xfId="432" builtinId="8" hidden="1"/>
    <cellStyle name="Hyperlink" xfId="436" builtinId="8" hidden="1"/>
    <cellStyle name="Hyperlink" xfId="438" builtinId="8" hidden="1"/>
    <cellStyle name="Hyperlink" xfId="440" builtinId="8" hidden="1"/>
    <cellStyle name="Hyperlink" xfId="444" builtinId="8" hidden="1"/>
    <cellStyle name="Hyperlink" xfId="446" builtinId="8" hidden="1"/>
    <cellStyle name="Hyperlink" xfId="448" builtinId="8" hidden="1"/>
    <cellStyle name="Hyperlink" xfId="452" builtinId="8" hidden="1"/>
    <cellStyle name="Hyperlink" xfId="454" builtinId="8" hidden="1"/>
    <cellStyle name="Hyperlink" xfId="456" builtinId="8" hidden="1"/>
    <cellStyle name="Hyperlink" xfId="460" builtinId="8" hidden="1"/>
    <cellStyle name="Hyperlink" xfId="462" builtinId="8" hidden="1"/>
    <cellStyle name="Hyperlink" xfId="464" builtinId="8" hidden="1"/>
    <cellStyle name="Hyperlink" xfId="468" builtinId="8" hidden="1"/>
    <cellStyle name="Hyperlink" xfId="470" builtinId="8" hidden="1"/>
    <cellStyle name="Hyperlink" xfId="472" builtinId="8" hidden="1"/>
    <cellStyle name="Hyperlink" xfId="476" builtinId="8" hidden="1"/>
    <cellStyle name="Hyperlink" xfId="478" builtinId="8" hidden="1"/>
    <cellStyle name="Hyperlink" xfId="480" builtinId="8" hidden="1"/>
    <cellStyle name="Hyperlink" xfId="484" builtinId="8" hidden="1"/>
    <cellStyle name="Hyperlink" xfId="486" builtinId="8" hidden="1"/>
    <cellStyle name="Hyperlink" xfId="488" builtinId="8" hidden="1"/>
    <cellStyle name="Hyperlink" xfId="492" builtinId="8" hidden="1"/>
    <cellStyle name="Hyperlink" xfId="494" builtinId="8" hidden="1"/>
    <cellStyle name="Hyperlink" xfId="496" builtinId="8" hidden="1"/>
    <cellStyle name="Hyperlink" xfId="500" builtinId="8" hidden="1"/>
    <cellStyle name="Hyperlink" xfId="502" builtinId="8" hidden="1"/>
    <cellStyle name="Hyperlink" xfId="504" builtinId="8" hidden="1"/>
    <cellStyle name="Hyperlink" xfId="508" builtinId="8" hidden="1"/>
    <cellStyle name="Hyperlink" xfId="510" builtinId="8" hidden="1"/>
    <cellStyle name="Hyperlink" xfId="512" builtinId="8" hidden="1"/>
    <cellStyle name="Hyperlink" xfId="516" builtinId="8" hidden="1"/>
    <cellStyle name="Hyperlink" xfId="518" builtinId="8" hidden="1"/>
    <cellStyle name="Hyperlink" xfId="520" builtinId="8" hidden="1"/>
    <cellStyle name="Hyperlink" xfId="524" builtinId="8" hidden="1"/>
    <cellStyle name="Hyperlink" xfId="526" builtinId="8" hidden="1"/>
    <cellStyle name="Hyperlink" xfId="528" builtinId="8" hidden="1"/>
    <cellStyle name="Hyperlink" xfId="532" builtinId="8" hidden="1"/>
    <cellStyle name="Hyperlink" xfId="534" builtinId="8" hidden="1"/>
    <cellStyle name="Hyperlink" xfId="536" builtinId="8" hidden="1"/>
    <cellStyle name="Hyperlink" xfId="540" builtinId="8" hidden="1"/>
    <cellStyle name="Hyperlink" xfId="542" builtinId="8" hidden="1"/>
    <cellStyle name="Hyperlink" xfId="544" builtinId="8" hidden="1"/>
    <cellStyle name="Hyperlink" xfId="538" builtinId="8" hidden="1"/>
    <cellStyle name="Hyperlink" xfId="530" builtinId="8" hidden="1"/>
    <cellStyle name="Hyperlink" xfId="522" builtinId="8" hidden="1"/>
    <cellStyle name="Hyperlink" xfId="514" builtinId="8" hidden="1"/>
    <cellStyle name="Hyperlink" xfId="506" builtinId="8" hidden="1"/>
    <cellStyle name="Hyperlink" xfId="498" builtinId="8" hidden="1"/>
    <cellStyle name="Hyperlink" xfId="490" builtinId="8" hidden="1"/>
    <cellStyle name="Hyperlink" xfId="482" builtinId="8" hidden="1"/>
    <cellStyle name="Hyperlink" xfId="474" builtinId="8" hidden="1"/>
    <cellStyle name="Hyperlink" xfId="466" builtinId="8" hidden="1"/>
    <cellStyle name="Hyperlink" xfId="458" builtinId="8" hidden="1"/>
    <cellStyle name="Hyperlink" xfId="450" builtinId="8" hidden="1"/>
    <cellStyle name="Hyperlink" xfId="442" builtinId="8" hidden="1"/>
    <cellStyle name="Hyperlink" xfId="434" builtinId="8" hidden="1"/>
    <cellStyle name="Hyperlink" xfId="426" builtinId="8" hidden="1"/>
    <cellStyle name="Hyperlink" xfId="418" builtinId="8" hidden="1"/>
    <cellStyle name="Hyperlink" xfId="410" builtinId="8" hidden="1"/>
    <cellStyle name="Hyperlink" xfId="402" builtinId="8" hidden="1"/>
    <cellStyle name="Hyperlink" xfId="394" builtinId="8" hidden="1"/>
    <cellStyle name="Hyperlink" xfId="386" builtinId="8" hidden="1"/>
    <cellStyle name="Hyperlink" xfId="378" builtinId="8" hidden="1"/>
    <cellStyle name="Hyperlink" xfId="370" builtinId="8" hidden="1"/>
    <cellStyle name="Hyperlink" xfId="362" builtinId="8" hidden="1"/>
    <cellStyle name="Hyperlink" xfId="354" builtinId="8" hidden="1"/>
    <cellStyle name="Hyperlink" xfId="346" builtinId="8" hidden="1"/>
    <cellStyle name="Hyperlink" xfId="338" builtinId="8" hidden="1"/>
    <cellStyle name="Hyperlink" xfId="330" builtinId="8" hidden="1"/>
    <cellStyle name="Hyperlink" xfId="322" builtinId="8" hidden="1"/>
    <cellStyle name="Hyperlink" xfId="314" builtinId="8" hidden="1"/>
    <cellStyle name="Hyperlink" xfId="306" builtinId="8" hidden="1"/>
    <cellStyle name="Hyperlink" xfId="298" builtinId="8" hidden="1"/>
    <cellStyle name="Hyperlink" xfId="290" builtinId="8" hidden="1"/>
    <cellStyle name="Hyperlink" xfId="282" builtinId="8" hidden="1"/>
    <cellStyle name="Hyperlink" xfId="274" builtinId="8" hidden="1"/>
    <cellStyle name="Hyperlink" xfId="266" builtinId="8" hidden="1"/>
    <cellStyle name="Hyperlink" xfId="258" builtinId="8" hidden="1"/>
    <cellStyle name="Hyperlink" xfId="250" builtinId="8" hidden="1"/>
    <cellStyle name="Hyperlink" xfId="242" builtinId="8" hidden="1"/>
    <cellStyle name="Hyperlink" xfId="234" builtinId="8" hidden="1"/>
    <cellStyle name="Hyperlink" xfId="226" builtinId="8" hidden="1"/>
    <cellStyle name="Hyperlink" xfId="218" builtinId="8" hidden="1"/>
    <cellStyle name="Hyperlink" xfId="210" builtinId="8" hidden="1"/>
    <cellStyle name="Hyperlink" xfId="87" builtinId="8" hidden="1"/>
    <cellStyle name="Hyperlink" xfId="89" builtinId="8" hidden="1"/>
    <cellStyle name="Hyperlink" xfId="91" builtinId="8" hidden="1"/>
    <cellStyle name="Hyperlink" xfId="93"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194" builtinId="8" hidden="1"/>
    <cellStyle name="Hyperlink" xfId="178" builtinId="8" hidden="1"/>
    <cellStyle name="Hyperlink" xfId="162" builtinId="8" hidden="1"/>
    <cellStyle name="Hyperlink" xfId="146" builtinId="8" hidden="1"/>
    <cellStyle name="Hyperlink" xfId="130" builtinId="8" hidden="1"/>
    <cellStyle name="Hyperlink" xfId="114" builtinId="8" hidden="1"/>
    <cellStyle name="Hyperlink" xfId="95"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63"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3" builtinId="8" hidden="1"/>
    <cellStyle name="Hyperlink" xfId="35" builtinId="8" hidden="1"/>
    <cellStyle name="Hyperlink" xfId="37" builtinId="8" hidden="1"/>
    <cellStyle name="Hyperlink" xfId="39" builtinId="8" hidden="1"/>
    <cellStyle name="Hyperlink" xfId="31"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5" builtinId="8" hidden="1"/>
    <cellStyle name="Hyperlink" xfId="7" builtinId="8" hidden="1"/>
    <cellStyle name="Hyperlink" xfId="3" builtinId="8" hidden="1"/>
    <cellStyle name="Hyperlink" xfId="1" builtinId="8" hidden="1"/>
    <cellStyle name="Input" xfId="547" builtinId="20"/>
    <cellStyle name="Neutral" xfId="113" builtinId="28"/>
    <cellStyle name="Normal" xfId="0" builtinId="0"/>
    <cellStyle name="Percent" xfId="546" builtinId="5"/>
  </cellStyles>
  <dxfs count="214">
    <dxf>
      <font>
        <color rgb="FF9C0006"/>
      </font>
      <fill>
        <patternFill>
          <bgColor rgb="FFFFC7CE"/>
        </patternFill>
      </fill>
    </dxf>
    <dxf>
      <font>
        <color theme="5" tint="-0.499984740745262"/>
      </font>
      <fill>
        <patternFill patternType="solid">
          <fgColor indexed="64"/>
          <bgColor rgb="FFFFE2BA"/>
        </patternFill>
      </fill>
    </dxf>
    <dxf>
      <font>
        <color theme="1" tint="0.34998626667073579"/>
      </font>
      <fill>
        <patternFill patternType="solid">
          <fgColor indexed="64"/>
          <bgColor theme="0" tint="-0.14999847407452621"/>
        </patternFill>
      </fill>
    </dxf>
    <dxf>
      <font>
        <color rgb="FFDCB205"/>
      </font>
      <fill>
        <patternFill patternType="solid">
          <fgColor indexed="64"/>
          <bgColor rgb="FFFFF0B4"/>
        </patternFill>
      </fill>
    </dxf>
    <dxf>
      <font>
        <color rgb="FF006100"/>
      </font>
      <fill>
        <patternFill>
          <bgColor theme="9" tint="0.39994506668294322"/>
        </patternFill>
      </fill>
    </dxf>
    <dxf>
      <font>
        <color rgb="FF006100"/>
      </font>
      <fill>
        <patternFill>
          <bgColor rgb="FFC6EFCE"/>
        </patternFill>
      </fill>
    </dxf>
    <dxf>
      <font>
        <color rgb="FF006100"/>
      </font>
      <fill>
        <patternFill>
          <bgColor theme="9" tint="0.79998168889431442"/>
        </patternFill>
      </fill>
    </dxf>
    <dxf>
      <font>
        <color rgb="FF006100"/>
      </font>
      <fill>
        <patternFill>
          <bgColor theme="9" tint="0.39994506668294322"/>
        </patternFill>
      </fill>
    </dxf>
    <dxf>
      <font>
        <color rgb="FF006100"/>
      </font>
      <fill>
        <patternFill>
          <bgColor rgb="FFC6EFCE"/>
        </patternFill>
      </fill>
    </dxf>
    <dxf>
      <font>
        <color rgb="FF006100"/>
      </font>
      <fill>
        <patternFill>
          <bgColor theme="9" tint="0.79998168889431442"/>
        </patternFill>
      </fill>
    </dxf>
    <dxf>
      <font>
        <color rgb="FF006100"/>
      </font>
      <fill>
        <patternFill>
          <bgColor theme="9" tint="0.39994506668294322"/>
        </patternFill>
      </fill>
    </dxf>
    <dxf>
      <font>
        <color rgb="FF006100"/>
      </font>
      <fill>
        <patternFill>
          <bgColor rgb="FFC6EFCE"/>
        </patternFill>
      </fill>
    </dxf>
    <dxf>
      <font>
        <color rgb="FF006100"/>
      </font>
      <fill>
        <patternFill>
          <bgColor theme="9" tint="0.79998168889431442"/>
        </patternFill>
      </fill>
    </dxf>
    <dxf>
      <font>
        <color rgb="FF006100"/>
      </font>
      <fill>
        <patternFill>
          <bgColor theme="9" tint="0.39994506668294322"/>
        </patternFill>
      </fill>
    </dxf>
    <dxf>
      <font>
        <color rgb="FF006100"/>
      </font>
      <fill>
        <patternFill>
          <bgColor rgb="FFC6EFCE"/>
        </patternFill>
      </fill>
    </dxf>
    <dxf>
      <font>
        <color rgb="FF006100"/>
      </font>
      <fill>
        <patternFill>
          <bgColor theme="9" tint="0.79998168889431442"/>
        </patternFill>
      </fill>
    </dxf>
    <dxf>
      <font>
        <color rgb="FF006100"/>
      </font>
      <fill>
        <patternFill>
          <bgColor theme="9" tint="0.39994506668294322"/>
        </patternFill>
      </fill>
    </dxf>
    <dxf>
      <font>
        <color rgb="FF006100"/>
      </font>
      <fill>
        <patternFill>
          <bgColor rgb="FFC6EFCE"/>
        </patternFill>
      </fill>
    </dxf>
    <dxf>
      <font>
        <color rgb="FF006100"/>
      </font>
      <fill>
        <patternFill>
          <bgColor theme="9" tint="0.79998168889431442"/>
        </patternFill>
      </fill>
    </dxf>
    <dxf>
      <font>
        <color rgb="FF006100"/>
      </font>
      <fill>
        <patternFill>
          <bgColor theme="9" tint="0.39994506668294322"/>
        </patternFill>
      </fill>
    </dxf>
    <dxf>
      <font>
        <color rgb="FF006100"/>
      </font>
      <fill>
        <patternFill>
          <bgColor rgb="FFC6EFCE"/>
        </patternFill>
      </fill>
    </dxf>
    <dxf>
      <font>
        <color rgb="FF006100"/>
      </font>
      <fill>
        <patternFill>
          <bgColor theme="9" tint="0.79998168889431442"/>
        </patternFill>
      </fill>
    </dxf>
    <dxf>
      <font>
        <color rgb="FF006100"/>
      </font>
      <fill>
        <patternFill>
          <bgColor theme="9" tint="0.39994506668294322"/>
        </patternFill>
      </fill>
    </dxf>
    <dxf>
      <font>
        <color rgb="FF006100"/>
      </font>
      <fill>
        <patternFill>
          <bgColor rgb="FFC6EFCE"/>
        </patternFill>
      </fill>
    </dxf>
    <dxf>
      <font>
        <color rgb="FF006100"/>
      </font>
      <fill>
        <patternFill>
          <bgColor theme="9" tint="0.79998168889431442"/>
        </patternFill>
      </fill>
    </dxf>
    <dxf>
      <font>
        <color rgb="FF006100"/>
      </font>
      <fill>
        <patternFill>
          <bgColor theme="9" tint="0.39994506668294322"/>
        </patternFill>
      </fill>
    </dxf>
    <dxf>
      <font>
        <color rgb="FF006100"/>
      </font>
      <fill>
        <patternFill>
          <bgColor rgb="FFC6EFCE"/>
        </patternFill>
      </fill>
    </dxf>
    <dxf>
      <font>
        <color rgb="FF006100"/>
      </font>
      <fill>
        <patternFill>
          <bgColor theme="9" tint="0.79998168889431442"/>
        </patternFill>
      </fill>
    </dxf>
    <dxf>
      <font>
        <color rgb="FF006100"/>
      </font>
      <fill>
        <patternFill>
          <bgColor theme="9" tint="0.39994506668294322"/>
        </patternFill>
      </fill>
    </dxf>
    <dxf>
      <font>
        <color rgb="FF006100"/>
      </font>
      <fill>
        <patternFill>
          <bgColor rgb="FFC6EFCE"/>
        </patternFill>
      </fill>
    </dxf>
    <dxf>
      <font>
        <color rgb="FF006100"/>
      </font>
      <fill>
        <patternFill>
          <bgColor theme="9" tint="0.79998168889431442"/>
        </patternFill>
      </fill>
    </dxf>
    <dxf>
      <font>
        <color rgb="FF006100"/>
      </font>
      <fill>
        <patternFill>
          <bgColor theme="9" tint="0.39994506668294322"/>
        </patternFill>
      </fill>
    </dxf>
    <dxf>
      <font>
        <color rgb="FF006100"/>
      </font>
      <fill>
        <patternFill>
          <bgColor rgb="FFC6EFCE"/>
        </patternFill>
      </fill>
    </dxf>
    <dxf>
      <font>
        <color rgb="FF006100"/>
      </font>
      <fill>
        <patternFill>
          <bgColor theme="9" tint="0.79998168889431442"/>
        </patternFill>
      </fill>
    </dxf>
    <dxf>
      <font>
        <color rgb="FF006100"/>
      </font>
      <fill>
        <patternFill>
          <bgColor theme="9" tint="0.39994506668294322"/>
        </patternFill>
      </fill>
    </dxf>
    <dxf>
      <font>
        <color rgb="FF006100"/>
      </font>
      <fill>
        <patternFill>
          <bgColor rgb="FFC6EFCE"/>
        </patternFill>
      </fill>
    </dxf>
    <dxf>
      <font>
        <color rgb="FF006100"/>
      </font>
      <fill>
        <patternFill>
          <bgColor theme="9" tint="0.79998168889431442"/>
        </patternFill>
      </fill>
    </dxf>
    <dxf>
      <font>
        <color rgb="FF006100"/>
      </font>
      <fill>
        <patternFill>
          <bgColor theme="9" tint="0.39994506668294322"/>
        </patternFill>
      </fill>
    </dxf>
    <dxf>
      <font>
        <color rgb="FF006100"/>
      </font>
      <fill>
        <patternFill>
          <bgColor rgb="FFC6EFCE"/>
        </patternFill>
      </fill>
    </dxf>
    <dxf>
      <font>
        <color rgb="FF006100"/>
      </font>
      <fill>
        <patternFill>
          <bgColor theme="9" tint="0.79998168889431442"/>
        </patternFill>
      </fill>
    </dxf>
    <dxf>
      <font>
        <color rgb="FF006100"/>
      </font>
      <fill>
        <patternFill>
          <bgColor theme="9" tint="0.39994506668294322"/>
        </patternFill>
      </fill>
    </dxf>
    <dxf>
      <font>
        <color rgb="FF006100"/>
      </font>
      <fill>
        <patternFill>
          <bgColor rgb="FFC6EFCE"/>
        </patternFill>
      </fill>
    </dxf>
    <dxf>
      <font>
        <color rgb="FF006100"/>
      </font>
      <fill>
        <patternFill>
          <bgColor theme="9" tint="0.79998168889431442"/>
        </patternFill>
      </fill>
    </dxf>
    <dxf>
      <font>
        <color rgb="FF9C0006"/>
      </font>
      <fill>
        <patternFill>
          <bgColor rgb="FFFFC7CE"/>
        </patternFill>
      </fill>
    </dxf>
    <dxf>
      <font>
        <color theme="5" tint="-0.499984740745262"/>
      </font>
      <fill>
        <patternFill patternType="solid">
          <fgColor indexed="64"/>
          <bgColor rgb="FFFFE2BA"/>
        </patternFill>
      </fill>
    </dxf>
    <dxf>
      <font>
        <color theme="1" tint="0.34998626667073579"/>
      </font>
      <fill>
        <patternFill patternType="solid">
          <fgColor indexed="64"/>
          <bgColor theme="0" tint="-0.14999847407452621"/>
        </patternFill>
      </fill>
    </dxf>
    <dxf>
      <font>
        <color rgb="FFDCB205"/>
      </font>
      <fill>
        <patternFill patternType="solid">
          <fgColor indexed="64"/>
          <bgColor rgb="FFFFF0B4"/>
        </patternFill>
      </fill>
    </dxf>
    <dxf>
      <font>
        <color theme="5" tint="-0.499984740745262"/>
      </font>
      <fill>
        <patternFill>
          <bgColor theme="5" tint="0.79998168889431442"/>
        </patternFill>
      </fill>
    </dxf>
    <dxf>
      <font>
        <color rgb="FF006100"/>
      </font>
      <fill>
        <patternFill>
          <bgColor theme="9" tint="0.39994506668294322"/>
        </patternFill>
      </fill>
    </dxf>
    <dxf>
      <font>
        <color rgb="FF006100"/>
      </font>
      <fill>
        <patternFill>
          <bgColor rgb="FFC6EFCE"/>
        </patternFill>
      </fill>
    </dxf>
    <dxf>
      <font>
        <color rgb="FF006100"/>
      </font>
      <fill>
        <patternFill>
          <bgColor theme="9" tint="0.79998168889431442"/>
        </patternFill>
      </fill>
    </dxf>
    <dxf>
      <font>
        <color rgb="FF006100"/>
      </font>
      <fill>
        <patternFill>
          <bgColor theme="9" tint="0.39994506668294322"/>
        </patternFill>
      </fill>
    </dxf>
    <dxf>
      <font>
        <color rgb="FF006100"/>
      </font>
      <fill>
        <patternFill>
          <bgColor rgb="FFC6EFCE"/>
        </patternFill>
      </fill>
    </dxf>
    <dxf>
      <font>
        <color rgb="FF006100"/>
      </font>
      <fill>
        <patternFill>
          <bgColor theme="9" tint="0.79998168889431442"/>
        </patternFill>
      </fill>
    </dxf>
    <dxf>
      <font>
        <color rgb="FF006100"/>
      </font>
      <fill>
        <patternFill>
          <bgColor theme="9" tint="0.39994506668294322"/>
        </patternFill>
      </fill>
    </dxf>
    <dxf>
      <font>
        <color rgb="FF006100"/>
      </font>
      <fill>
        <patternFill>
          <bgColor rgb="FFC6EFCE"/>
        </patternFill>
      </fill>
    </dxf>
    <dxf>
      <font>
        <color rgb="FF006100"/>
      </font>
      <fill>
        <patternFill>
          <bgColor theme="9" tint="0.79998168889431442"/>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patternType="solid">
          <fgColor indexed="64"/>
          <bgColor rgb="FF72D48E"/>
        </patternFill>
      </fill>
    </dxf>
    <dxf>
      <font>
        <color rgb="FF006100"/>
      </font>
      <fill>
        <patternFill patternType="solid">
          <fgColor indexed="64"/>
          <bgColor rgb="FFE1FFE5"/>
        </patternFill>
      </fill>
    </dxf>
    <dxf>
      <font>
        <color rgb="FF006100"/>
      </font>
      <fill>
        <patternFill patternType="solid">
          <fgColor indexed="64"/>
          <bgColor rgb="FFA9F2BE"/>
        </patternFill>
      </fill>
    </dxf>
    <dxf>
      <font>
        <color rgb="FF006100"/>
      </font>
      <fill>
        <patternFill patternType="solid">
          <fgColor indexed="64"/>
          <bgColor rgb="FF72D48E"/>
        </patternFill>
      </fill>
    </dxf>
    <dxf>
      <font>
        <color rgb="FF006100"/>
      </font>
      <fill>
        <patternFill patternType="solid">
          <fgColor indexed="64"/>
          <bgColor rgb="FFE1FFE5"/>
        </patternFill>
      </fill>
    </dxf>
    <dxf>
      <font>
        <color rgb="FF006100"/>
      </font>
      <fill>
        <patternFill patternType="solid">
          <fgColor indexed="64"/>
          <bgColor rgb="FFA9F2BE"/>
        </patternFill>
      </fill>
    </dxf>
    <dxf>
      <font>
        <color rgb="FF006100"/>
      </font>
      <fill>
        <patternFill patternType="solid">
          <fgColor indexed="64"/>
          <bgColor rgb="FF72D48E"/>
        </patternFill>
      </fill>
    </dxf>
    <dxf>
      <font>
        <color rgb="FF9C0006"/>
      </font>
      <fill>
        <patternFill>
          <bgColor rgb="FFFFC7CE"/>
        </patternFill>
      </fill>
    </dxf>
    <dxf>
      <font>
        <color theme="5" tint="-0.499984740745262"/>
      </font>
      <fill>
        <patternFill patternType="solid">
          <fgColor indexed="64"/>
          <bgColor rgb="FFFFE2BA"/>
        </patternFill>
      </fill>
    </dxf>
    <dxf>
      <font>
        <color theme="1" tint="0.34998626667073579"/>
      </font>
      <fill>
        <patternFill patternType="solid">
          <fgColor indexed="64"/>
          <bgColor theme="0" tint="-0.14999847407452621"/>
        </patternFill>
      </fill>
    </dxf>
    <dxf>
      <font>
        <color rgb="FFDCB205"/>
      </font>
      <fill>
        <patternFill patternType="solid">
          <fgColor indexed="64"/>
          <bgColor rgb="FFFFF0B4"/>
        </patternFill>
      </fill>
    </dxf>
    <dxf>
      <font>
        <color rgb="FF9C0006"/>
      </font>
      <fill>
        <patternFill patternType="solid">
          <fgColor indexed="64"/>
          <bgColor rgb="FFFEC1C3"/>
        </patternFill>
      </fill>
    </dxf>
    <dxf>
      <font>
        <color rgb="FF9C0006"/>
      </font>
      <fill>
        <patternFill patternType="solid">
          <fgColor indexed="64"/>
          <bgColor rgb="FFFDA0A4"/>
        </patternFill>
      </fill>
    </dxf>
    <dxf>
      <font>
        <color rgb="FF9C0006"/>
      </font>
      <fill>
        <patternFill patternType="solid">
          <fgColor indexed="64"/>
          <bgColor rgb="FFFFE0E1"/>
        </patternFill>
      </fill>
    </dxf>
    <dxf>
      <font>
        <color auto="1"/>
      </font>
      <fill>
        <patternFill patternType="solid">
          <fgColor indexed="64"/>
          <bgColor theme="0" tint="-0.14999847407452621"/>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rgb="FF9C0006"/>
      </font>
      <fill>
        <patternFill patternType="solid">
          <fgColor indexed="64"/>
          <bgColor rgb="FFFEC1C3"/>
        </patternFill>
      </fill>
    </dxf>
    <dxf>
      <font>
        <color rgb="FF9C0006"/>
      </font>
      <fill>
        <patternFill patternType="solid">
          <fgColor indexed="64"/>
          <bgColor rgb="FFFDA0A4"/>
        </patternFill>
      </fill>
    </dxf>
    <dxf>
      <font>
        <color rgb="FF9C0006"/>
      </font>
      <fill>
        <patternFill patternType="solid">
          <fgColor indexed="64"/>
          <bgColor rgb="FFFFE0E1"/>
        </patternFill>
      </fill>
    </dxf>
    <dxf>
      <font>
        <color auto="1"/>
      </font>
      <fill>
        <patternFill patternType="solid">
          <fgColor indexed="64"/>
          <bgColor theme="0" tint="-0.14999847407452621"/>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rgb="FF9C0006"/>
      </font>
      <fill>
        <patternFill patternType="solid">
          <fgColor indexed="64"/>
          <bgColor rgb="FFFEC1C3"/>
        </patternFill>
      </fill>
    </dxf>
    <dxf>
      <font>
        <color rgb="FF9C0006"/>
      </font>
      <fill>
        <patternFill patternType="solid">
          <fgColor indexed="64"/>
          <bgColor rgb="FFFDA0A4"/>
        </patternFill>
      </fill>
    </dxf>
    <dxf>
      <font>
        <color rgb="FF9C0006"/>
      </font>
      <fill>
        <patternFill patternType="solid">
          <fgColor indexed="64"/>
          <bgColor rgb="FFFFE0E1"/>
        </patternFill>
      </fill>
    </dxf>
    <dxf>
      <font>
        <color auto="1"/>
      </font>
      <fill>
        <patternFill patternType="solid">
          <fgColor indexed="64"/>
          <bgColor theme="0" tint="-0.14999847407452621"/>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rgb="FF9C0006"/>
      </font>
      <fill>
        <patternFill patternType="solid">
          <fgColor indexed="64"/>
          <bgColor rgb="FFFEC1C3"/>
        </patternFill>
      </fill>
    </dxf>
    <dxf>
      <font>
        <color rgb="FF9C0006"/>
      </font>
      <fill>
        <patternFill patternType="solid">
          <fgColor indexed="64"/>
          <bgColor rgb="FFFDA0A4"/>
        </patternFill>
      </fill>
    </dxf>
    <dxf>
      <font>
        <color rgb="FF9C0006"/>
      </font>
      <fill>
        <patternFill patternType="solid">
          <fgColor indexed="64"/>
          <bgColor rgb="FFFFE0E1"/>
        </patternFill>
      </fill>
    </dxf>
    <dxf>
      <font>
        <color auto="1"/>
      </font>
      <fill>
        <patternFill patternType="solid">
          <fgColor indexed="64"/>
          <bgColor theme="0" tint="-0.14999847407452621"/>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rgb="FF9C0006"/>
      </font>
      <fill>
        <patternFill patternType="solid">
          <fgColor indexed="64"/>
          <bgColor rgb="FFFEC1C3"/>
        </patternFill>
      </fill>
    </dxf>
    <dxf>
      <font>
        <color rgb="FF9C0006"/>
      </font>
      <fill>
        <patternFill patternType="solid">
          <fgColor indexed="64"/>
          <bgColor rgb="FFFDA0A4"/>
        </patternFill>
      </fill>
    </dxf>
    <dxf>
      <font>
        <color rgb="FF9C0006"/>
      </font>
      <fill>
        <patternFill patternType="solid">
          <fgColor indexed="64"/>
          <bgColor rgb="FFFFE0E1"/>
        </patternFill>
      </fill>
    </dxf>
    <dxf>
      <font>
        <color auto="1"/>
      </font>
      <fill>
        <patternFill patternType="solid">
          <fgColor indexed="64"/>
          <bgColor theme="0" tint="-0.14999847407452621"/>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rgb="FF9C0006"/>
      </font>
      <fill>
        <patternFill patternType="solid">
          <fgColor indexed="64"/>
          <bgColor rgb="FFFEC1C3"/>
        </patternFill>
      </fill>
    </dxf>
    <dxf>
      <font>
        <color rgb="FF9C0006"/>
      </font>
      <fill>
        <patternFill patternType="solid">
          <fgColor indexed="64"/>
          <bgColor rgb="FFFDA0A4"/>
        </patternFill>
      </fill>
    </dxf>
    <dxf>
      <font>
        <color rgb="FF9C0006"/>
      </font>
      <fill>
        <patternFill patternType="solid">
          <fgColor indexed="64"/>
          <bgColor rgb="FFFFE0E1"/>
        </patternFill>
      </fill>
    </dxf>
    <dxf>
      <font>
        <color auto="1"/>
      </font>
      <fill>
        <patternFill patternType="solid">
          <fgColor indexed="64"/>
          <bgColor theme="0" tint="-0.14999847407452621"/>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rgb="FF9C0006"/>
      </font>
      <fill>
        <patternFill patternType="solid">
          <fgColor indexed="64"/>
          <bgColor rgb="FFFEC1C3"/>
        </patternFill>
      </fill>
    </dxf>
    <dxf>
      <font>
        <color rgb="FF9C0006"/>
      </font>
      <fill>
        <patternFill patternType="solid">
          <fgColor indexed="64"/>
          <bgColor rgb="FFFDA0A4"/>
        </patternFill>
      </fill>
    </dxf>
    <dxf>
      <font>
        <color rgb="FF9C0006"/>
      </font>
      <fill>
        <patternFill patternType="solid">
          <fgColor indexed="64"/>
          <bgColor rgb="FFFFE0E1"/>
        </patternFill>
      </fill>
    </dxf>
    <dxf>
      <font>
        <color auto="1"/>
      </font>
      <fill>
        <patternFill patternType="solid">
          <fgColor indexed="64"/>
          <bgColor theme="0" tint="-0.14999847407452621"/>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rgb="FF9C0006"/>
      </font>
      <fill>
        <patternFill patternType="solid">
          <fgColor indexed="64"/>
          <bgColor rgb="FFFEC1C3"/>
        </patternFill>
      </fill>
    </dxf>
    <dxf>
      <font>
        <color rgb="FF9C0006"/>
      </font>
      <fill>
        <patternFill patternType="solid">
          <fgColor indexed="64"/>
          <bgColor rgb="FFFDA0A4"/>
        </patternFill>
      </fill>
    </dxf>
    <dxf>
      <font>
        <color rgb="FF9C0006"/>
      </font>
      <fill>
        <patternFill patternType="solid">
          <fgColor indexed="64"/>
          <bgColor rgb="FFFFE0E1"/>
        </patternFill>
      </fill>
    </dxf>
    <dxf>
      <font>
        <color auto="1"/>
      </font>
      <fill>
        <patternFill patternType="solid">
          <fgColor indexed="64"/>
          <bgColor theme="0" tint="-0.14999847407452621"/>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rgb="FF9C0006"/>
      </font>
      <fill>
        <patternFill patternType="solid">
          <fgColor indexed="64"/>
          <bgColor rgb="FFFEC1C3"/>
        </patternFill>
      </fill>
    </dxf>
    <dxf>
      <font>
        <color rgb="FF9C0006"/>
      </font>
      <fill>
        <patternFill patternType="solid">
          <fgColor indexed="64"/>
          <bgColor rgb="FFFDA0A4"/>
        </patternFill>
      </fill>
    </dxf>
    <dxf>
      <font>
        <color rgb="FF9C0006"/>
      </font>
      <fill>
        <patternFill patternType="solid">
          <fgColor indexed="64"/>
          <bgColor rgb="FFFFE0E1"/>
        </patternFill>
      </fill>
    </dxf>
    <dxf>
      <font>
        <color auto="1"/>
      </font>
      <fill>
        <patternFill patternType="solid">
          <fgColor indexed="64"/>
          <bgColor theme="0" tint="-0.14999847407452621"/>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rgb="FF9C0006"/>
      </font>
      <fill>
        <patternFill patternType="solid">
          <fgColor indexed="64"/>
          <bgColor rgb="FFFEC1C3"/>
        </patternFill>
      </fill>
    </dxf>
    <dxf>
      <font>
        <color rgb="FF9C0006"/>
      </font>
      <fill>
        <patternFill patternType="solid">
          <fgColor indexed="64"/>
          <bgColor rgb="FFFDA0A4"/>
        </patternFill>
      </fill>
    </dxf>
    <dxf>
      <font>
        <color rgb="FF9C0006"/>
      </font>
      <fill>
        <patternFill patternType="solid">
          <fgColor indexed="64"/>
          <bgColor rgb="FFFFE0E1"/>
        </patternFill>
      </fill>
    </dxf>
    <dxf>
      <font>
        <color auto="1"/>
      </font>
      <fill>
        <patternFill patternType="solid">
          <fgColor indexed="64"/>
          <bgColor theme="0" tint="-0.14999847407452621"/>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rgb="FF9C0006"/>
      </font>
      <fill>
        <patternFill patternType="solid">
          <fgColor indexed="64"/>
          <bgColor rgb="FFFEC1C3"/>
        </patternFill>
      </fill>
    </dxf>
    <dxf>
      <font>
        <color rgb="FF9C0006"/>
      </font>
      <fill>
        <patternFill patternType="solid">
          <fgColor indexed="64"/>
          <bgColor rgb="FFFDA0A4"/>
        </patternFill>
      </fill>
    </dxf>
    <dxf>
      <font>
        <color rgb="FF9C0006"/>
      </font>
      <fill>
        <patternFill patternType="solid">
          <fgColor indexed="64"/>
          <bgColor rgb="FFFFE0E1"/>
        </patternFill>
      </fill>
    </dxf>
    <dxf>
      <font>
        <color auto="1"/>
      </font>
      <fill>
        <patternFill patternType="solid">
          <fgColor indexed="64"/>
          <bgColor theme="0" tint="-0.14999847407452621"/>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rgb="FF9C0006"/>
      </font>
      <fill>
        <patternFill patternType="solid">
          <fgColor indexed="64"/>
          <bgColor rgb="FFFEC1C3"/>
        </patternFill>
      </fill>
    </dxf>
    <dxf>
      <font>
        <color rgb="FF9C0006"/>
      </font>
      <fill>
        <patternFill patternType="solid">
          <fgColor indexed="64"/>
          <bgColor rgb="FFFDA0A4"/>
        </patternFill>
      </fill>
    </dxf>
    <dxf>
      <font>
        <color rgb="FF9C0006"/>
      </font>
      <fill>
        <patternFill patternType="solid">
          <fgColor indexed="64"/>
          <bgColor rgb="FFFFE0E1"/>
        </patternFill>
      </fill>
    </dxf>
    <dxf>
      <font>
        <color auto="1"/>
      </font>
      <fill>
        <patternFill patternType="solid">
          <fgColor indexed="64"/>
          <bgColor theme="0" tint="-0.14999847407452621"/>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rgb="FF9C0006"/>
      </font>
      <fill>
        <patternFill patternType="solid">
          <fgColor indexed="64"/>
          <bgColor rgb="FFFEC1C3"/>
        </patternFill>
      </fill>
    </dxf>
    <dxf>
      <font>
        <color rgb="FF9C0006"/>
      </font>
      <fill>
        <patternFill patternType="solid">
          <fgColor indexed="64"/>
          <bgColor rgb="FFFDA0A4"/>
        </patternFill>
      </fill>
    </dxf>
    <dxf>
      <font>
        <color rgb="FF9C0006"/>
      </font>
      <fill>
        <patternFill patternType="solid">
          <fgColor indexed="64"/>
          <bgColor rgb="FFFFE0E1"/>
        </patternFill>
      </fill>
    </dxf>
    <dxf>
      <font>
        <color auto="1"/>
      </font>
      <fill>
        <patternFill patternType="solid">
          <fgColor indexed="64"/>
          <bgColor theme="0" tint="-0.14999847407452621"/>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rgb="FF9C0006"/>
      </font>
      <fill>
        <patternFill patternType="solid">
          <fgColor indexed="64"/>
          <bgColor rgb="FFFEC1C3"/>
        </patternFill>
      </fill>
    </dxf>
    <dxf>
      <font>
        <color rgb="FF9C0006"/>
      </font>
      <fill>
        <patternFill patternType="solid">
          <fgColor indexed="64"/>
          <bgColor rgb="FFFDA0A4"/>
        </patternFill>
      </fill>
    </dxf>
    <dxf>
      <font>
        <color rgb="FF9C0006"/>
      </font>
      <fill>
        <patternFill patternType="solid">
          <fgColor indexed="64"/>
          <bgColor rgb="FFFFE0E1"/>
        </patternFill>
      </fill>
    </dxf>
    <dxf>
      <font>
        <color auto="1"/>
      </font>
      <fill>
        <patternFill patternType="solid">
          <fgColor indexed="64"/>
          <bgColor theme="0" tint="-0.14999847407452621"/>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rgb="FF9C0006"/>
      </font>
      <fill>
        <patternFill patternType="solid">
          <fgColor indexed="64"/>
          <bgColor rgb="FFFEC1C3"/>
        </patternFill>
      </fill>
    </dxf>
    <dxf>
      <font>
        <color rgb="FF9C0006"/>
      </font>
      <fill>
        <patternFill patternType="solid">
          <fgColor indexed="64"/>
          <bgColor rgb="FFFDA0A4"/>
        </patternFill>
      </fill>
    </dxf>
    <dxf>
      <font>
        <color rgb="FF9C0006"/>
      </font>
      <fill>
        <patternFill patternType="solid">
          <fgColor indexed="64"/>
          <bgColor rgb="FFFFE0E1"/>
        </patternFill>
      </fill>
    </dxf>
    <dxf>
      <font>
        <color auto="1"/>
      </font>
      <fill>
        <patternFill patternType="solid">
          <fgColor indexed="64"/>
          <bgColor theme="0" tint="-0.14999847407452621"/>
        </patternFill>
      </fill>
    </dxf>
    <dxf>
      <font>
        <color rgb="FF006100"/>
      </font>
      <fill>
        <patternFill patternType="solid">
          <fgColor indexed="64"/>
          <bgColor rgb="FFE1FFE5"/>
        </patternFill>
      </fill>
    </dxf>
    <dxf>
      <font>
        <color rgb="FF006100"/>
      </font>
      <fill>
        <patternFill patternType="solid">
          <fgColor indexed="64"/>
          <bgColor rgb="FFA9F2BE"/>
        </patternFill>
      </fill>
    </dxf>
    <dxf>
      <font>
        <color rgb="FF006100"/>
      </font>
      <fill>
        <patternFill patternType="solid">
          <fgColor indexed="64"/>
          <bgColor rgb="FF72D48E"/>
        </patternFill>
      </fill>
    </dxf>
    <dxf>
      <font>
        <color theme="1"/>
      </font>
      <fill>
        <patternFill patternType="solid">
          <fgColor indexed="64"/>
          <bgColor theme="0" tint="-0.249977111117893"/>
        </patternFill>
      </fill>
    </dxf>
    <dxf>
      <font>
        <color auto="1"/>
      </font>
      <fill>
        <patternFill patternType="solid">
          <fgColor indexed="64"/>
          <bgColor theme="0" tint="-0.14999847407452621"/>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s>
  <tableStyles count="0" defaultTableStyle="TableStyleMedium9" defaultPivotStyle="PivotStyleMedium4"/>
  <colors>
    <mruColors>
      <color rgb="FF00DC64"/>
      <color rgb="FFFFE2BA"/>
      <color rgb="FFDCB205"/>
      <color rgb="FFFFF0B4"/>
      <color rgb="FFFFD579"/>
      <color rgb="FFDCB869"/>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3606800</xdr:colOff>
      <xdr:row>0</xdr:row>
      <xdr:rowOff>63500</xdr:rowOff>
    </xdr:from>
    <xdr:to>
      <xdr:col>6</xdr:col>
      <xdr:colOff>219075</xdr:colOff>
      <xdr:row>5</xdr:row>
      <xdr:rowOff>19685</xdr:rowOff>
    </xdr:to>
    <xdr:pic>
      <xdr:nvPicPr>
        <xdr:cNvPr id="2" name="Bild 3" descr="Macintosh HD:Users:Benedikt:Desktop:10486.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40600" y="63500"/>
          <a:ext cx="2225675" cy="9721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225778</xdr:colOff>
      <xdr:row>17</xdr:row>
      <xdr:rowOff>112888</xdr:rowOff>
    </xdr:from>
    <xdr:to>
      <xdr:col>14</xdr:col>
      <xdr:colOff>225778</xdr:colOff>
      <xdr:row>20</xdr:row>
      <xdr:rowOff>112889</xdr:rowOff>
    </xdr:to>
    <xdr:cxnSp macro="">
      <xdr:nvCxnSpPr>
        <xdr:cNvPr id="2" name="Straight Arrow Connector 1">
          <a:extLst>
            <a:ext uri="{FF2B5EF4-FFF2-40B4-BE49-F238E27FC236}">
              <a16:creationId xmlns:a16="http://schemas.microsoft.com/office/drawing/2014/main" id="{30422B50-0E1E-1A4A-A293-15E6DA1C60D5}"/>
            </a:ext>
          </a:extLst>
        </xdr:cNvPr>
        <xdr:cNvCxnSpPr/>
      </xdr:nvCxnSpPr>
      <xdr:spPr>
        <a:xfrm>
          <a:off x="47139578" y="163193588"/>
          <a:ext cx="0" cy="596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211667</xdr:colOff>
      <xdr:row>17</xdr:row>
      <xdr:rowOff>112888</xdr:rowOff>
    </xdr:from>
    <xdr:to>
      <xdr:col>18</xdr:col>
      <xdr:colOff>211667</xdr:colOff>
      <xdr:row>20</xdr:row>
      <xdr:rowOff>112889</xdr:rowOff>
    </xdr:to>
    <xdr:cxnSp macro="">
      <xdr:nvCxnSpPr>
        <xdr:cNvPr id="3" name="Straight Arrow Connector 2">
          <a:extLst>
            <a:ext uri="{FF2B5EF4-FFF2-40B4-BE49-F238E27FC236}">
              <a16:creationId xmlns:a16="http://schemas.microsoft.com/office/drawing/2014/main" id="{BD072C99-750B-7448-9073-3BBDBFDC5DA4}"/>
            </a:ext>
          </a:extLst>
        </xdr:cNvPr>
        <xdr:cNvCxnSpPr/>
      </xdr:nvCxnSpPr>
      <xdr:spPr>
        <a:xfrm>
          <a:off x="50427467" y="163193588"/>
          <a:ext cx="0" cy="596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183444</xdr:colOff>
      <xdr:row>17</xdr:row>
      <xdr:rowOff>112888</xdr:rowOff>
    </xdr:from>
    <xdr:to>
      <xdr:col>22</xdr:col>
      <xdr:colOff>183444</xdr:colOff>
      <xdr:row>20</xdr:row>
      <xdr:rowOff>112889</xdr:rowOff>
    </xdr:to>
    <xdr:cxnSp macro="">
      <xdr:nvCxnSpPr>
        <xdr:cNvPr id="4" name="Straight Arrow Connector 3">
          <a:extLst>
            <a:ext uri="{FF2B5EF4-FFF2-40B4-BE49-F238E27FC236}">
              <a16:creationId xmlns:a16="http://schemas.microsoft.com/office/drawing/2014/main" id="{8319BE0C-0DAE-4D43-8993-33F96498D77C}"/>
            </a:ext>
          </a:extLst>
        </xdr:cNvPr>
        <xdr:cNvCxnSpPr/>
      </xdr:nvCxnSpPr>
      <xdr:spPr>
        <a:xfrm>
          <a:off x="53701244" y="163193588"/>
          <a:ext cx="0" cy="596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225778</xdr:colOff>
      <xdr:row>17</xdr:row>
      <xdr:rowOff>112888</xdr:rowOff>
    </xdr:from>
    <xdr:to>
      <xdr:col>14</xdr:col>
      <xdr:colOff>225778</xdr:colOff>
      <xdr:row>20</xdr:row>
      <xdr:rowOff>112889</xdr:rowOff>
    </xdr:to>
    <xdr:cxnSp macro="">
      <xdr:nvCxnSpPr>
        <xdr:cNvPr id="5" name="Straight Arrow Connector 4">
          <a:extLst>
            <a:ext uri="{FF2B5EF4-FFF2-40B4-BE49-F238E27FC236}">
              <a16:creationId xmlns:a16="http://schemas.microsoft.com/office/drawing/2014/main" id="{802B1E85-93F7-6248-8D2E-B634D24D93B1}"/>
            </a:ext>
          </a:extLst>
        </xdr:cNvPr>
        <xdr:cNvCxnSpPr/>
      </xdr:nvCxnSpPr>
      <xdr:spPr>
        <a:xfrm>
          <a:off x="9547578" y="23087188"/>
          <a:ext cx="0" cy="6096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211667</xdr:colOff>
      <xdr:row>17</xdr:row>
      <xdr:rowOff>112888</xdr:rowOff>
    </xdr:from>
    <xdr:to>
      <xdr:col>18</xdr:col>
      <xdr:colOff>211667</xdr:colOff>
      <xdr:row>20</xdr:row>
      <xdr:rowOff>112889</xdr:rowOff>
    </xdr:to>
    <xdr:cxnSp macro="">
      <xdr:nvCxnSpPr>
        <xdr:cNvPr id="6" name="Straight Arrow Connector 5">
          <a:extLst>
            <a:ext uri="{FF2B5EF4-FFF2-40B4-BE49-F238E27FC236}">
              <a16:creationId xmlns:a16="http://schemas.microsoft.com/office/drawing/2014/main" id="{B1D1D998-B419-7644-BBC8-2490CDD0A42A}"/>
            </a:ext>
          </a:extLst>
        </xdr:cNvPr>
        <xdr:cNvCxnSpPr/>
      </xdr:nvCxnSpPr>
      <xdr:spPr>
        <a:xfrm>
          <a:off x="11082867" y="23087188"/>
          <a:ext cx="0" cy="6096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183444</xdr:colOff>
      <xdr:row>17</xdr:row>
      <xdr:rowOff>112888</xdr:rowOff>
    </xdr:from>
    <xdr:to>
      <xdr:col>22</xdr:col>
      <xdr:colOff>183444</xdr:colOff>
      <xdr:row>20</xdr:row>
      <xdr:rowOff>112889</xdr:rowOff>
    </xdr:to>
    <xdr:cxnSp macro="">
      <xdr:nvCxnSpPr>
        <xdr:cNvPr id="7" name="Straight Arrow Connector 6">
          <a:extLst>
            <a:ext uri="{FF2B5EF4-FFF2-40B4-BE49-F238E27FC236}">
              <a16:creationId xmlns:a16="http://schemas.microsoft.com/office/drawing/2014/main" id="{5E2A6353-01F8-5D41-A808-607D28AB6E37}"/>
            </a:ext>
          </a:extLst>
        </xdr:cNvPr>
        <xdr:cNvCxnSpPr/>
      </xdr:nvCxnSpPr>
      <xdr:spPr>
        <a:xfrm>
          <a:off x="12578644" y="23087188"/>
          <a:ext cx="0" cy="6096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225778</xdr:colOff>
      <xdr:row>17</xdr:row>
      <xdr:rowOff>112888</xdr:rowOff>
    </xdr:from>
    <xdr:to>
      <xdr:col>14</xdr:col>
      <xdr:colOff>225778</xdr:colOff>
      <xdr:row>20</xdr:row>
      <xdr:rowOff>112889</xdr:rowOff>
    </xdr:to>
    <xdr:cxnSp macro="">
      <xdr:nvCxnSpPr>
        <xdr:cNvPr id="8" name="Straight Arrow Connector 7">
          <a:extLst>
            <a:ext uri="{FF2B5EF4-FFF2-40B4-BE49-F238E27FC236}">
              <a16:creationId xmlns:a16="http://schemas.microsoft.com/office/drawing/2014/main" id="{396926F8-72AF-264B-9C0F-966D31AED970}"/>
            </a:ext>
          </a:extLst>
        </xdr:cNvPr>
        <xdr:cNvCxnSpPr/>
      </xdr:nvCxnSpPr>
      <xdr:spPr>
        <a:xfrm>
          <a:off x="9547578" y="23087188"/>
          <a:ext cx="0" cy="6096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211667</xdr:colOff>
      <xdr:row>17</xdr:row>
      <xdr:rowOff>112888</xdr:rowOff>
    </xdr:from>
    <xdr:to>
      <xdr:col>18</xdr:col>
      <xdr:colOff>211667</xdr:colOff>
      <xdr:row>20</xdr:row>
      <xdr:rowOff>112889</xdr:rowOff>
    </xdr:to>
    <xdr:cxnSp macro="">
      <xdr:nvCxnSpPr>
        <xdr:cNvPr id="9" name="Straight Arrow Connector 8">
          <a:extLst>
            <a:ext uri="{FF2B5EF4-FFF2-40B4-BE49-F238E27FC236}">
              <a16:creationId xmlns:a16="http://schemas.microsoft.com/office/drawing/2014/main" id="{383453FD-9FEB-1C48-B044-F9954FFC6E61}"/>
            </a:ext>
          </a:extLst>
        </xdr:cNvPr>
        <xdr:cNvCxnSpPr/>
      </xdr:nvCxnSpPr>
      <xdr:spPr>
        <a:xfrm>
          <a:off x="11082867" y="23087188"/>
          <a:ext cx="0" cy="6096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183444</xdr:colOff>
      <xdr:row>17</xdr:row>
      <xdr:rowOff>112888</xdr:rowOff>
    </xdr:from>
    <xdr:to>
      <xdr:col>22</xdr:col>
      <xdr:colOff>183444</xdr:colOff>
      <xdr:row>20</xdr:row>
      <xdr:rowOff>112889</xdr:rowOff>
    </xdr:to>
    <xdr:cxnSp macro="">
      <xdr:nvCxnSpPr>
        <xdr:cNvPr id="10" name="Straight Arrow Connector 9">
          <a:extLst>
            <a:ext uri="{FF2B5EF4-FFF2-40B4-BE49-F238E27FC236}">
              <a16:creationId xmlns:a16="http://schemas.microsoft.com/office/drawing/2014/main" id="{2E73D0F7-2652-A147-AA79-1460748C00FC}"/>
            </a:ext>
          </a:extLst>
        </xdr:cNvPr>
        <xdr:cNvCxnSpPr/>
      </xdr:nvCxnSpPr>
      <xdr:spPr>
        <a:xfrm>
          <a:off x="12578644" y="23087188"/>
          <a:ext cx="0" cy="6096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D50"/>
  <sheetViews>
    <sheetView workbookViewId="0">
      <selection activeCell="D4" sqref="D4"/>
    </sheetView>
  </sheetViews>
  <sheetFormatPr defaultColWidth="10.83203125" defaultRowHeight="15.5"/>
  <cols>
    <col min="1" max="1" width="10.83203125" style="143"/>
    <col min="2" max="2" width="27.33203125" style="143" customWidth="1"/>
    <col min="3" max="3" width="15.9140625" style="143" customWidth="1"/>
    <col min="4" max="4" width="52" style="143" customWidth="1"/>
    <col min="5" max="16384" width="10.83203125" style="143"/>
  </cols>
  <sheetData>
    <row r="6" spans="2:2" ht="23.5">
      <c r="B6" s="144" t="s">
        <v>372</v>
      </c>
    </row>
    <row r="7" spans="2:2" ht="23.5">
      <c r="B7" s="144"/>
    </row>
    <row r="8" spans="2:2" ht="18.5">
      <c r="B8" s="145" t="s">
        <v>373</v>
      </c>
    </row>
    <row r="11" spans="2:2">
      <c r="B11" s="143" t="s">
        <v>374</v>
      </c>
    </row>
    <row r="12" spans="2:2">
      <c r="B12" s="143" t="s">
        <v>375</v>
      </c>
    </row>
    <row r="13" spans="2:2">
      <c r="B13" s="143" t="s">
        <v>353</v>
      </c>
    </row>
    <row r="14" spans="2:2">
      <c r="B14" s="143" t="s">
        <v>424</v>
      </c>
    </row>
    <row r="15" spans="2:2">
      <c r="B15" s="143" t="s">
        <v>354</v>
      </c>
    </row>
    <row r="16" spans="2:2">
      <c r="B16" s="143" t="s">
        <v>355</v>
      </c>
    </row>
    <row r="17" spans="2:4">
      <c r="B17" s="143" t="s">
        <v>356</v>
      </c>
    </row>
    <row r="32" spans="2:4">
      <c r="B32" s="147" t="s">
        <v>357</v>
      </c>
      <c r="C32" s="147"/>
      <c r="D32" s="147"/>
    </row>
    <row r="33" spans="2:4">
      <c r="B33" s="148" t="s">
        <v>358</v>
      </c>
      <c r="C33" s="148" t="s">
        <v>425</v>
      </c>
      <c r="D33" s="148" t="s">
        <v>359</v>
      </c>
    </row>
    <row r="34" spans="2:4">
      <c r="B34" s="146" t="s">
        <v>360</v>
      </c>
      <c r="C34" s="150" t="s">
        <v>426</v>
      </c>
      <c r="D34" s="146" t="s">
        <v>361</v>
      </c>
    </row>
    <row r="37" spans="2:4">
      <c r="B37" s="143" t="s">
        <v>362</v>
      </c>
    </row>
    <row r="39" spans="2:4" ht="69" customHeight="1">
      <c r="B39" s="325" t="s">
        <v>363</v>
      </c>
      <c r="C39" s="325"/>
      <c r="D39" s="325"/>
    </row>
    <row r="41" spans="2:4">
      <c r="B41" s="143" t="s">
        <v>364</v>
      </c>
    </row>
    <row r="42" spans="2:4">
      <c r="B42" s="143" t="s">
        <v>365</v>
      </c>
    </row>
    <row r="43" spans="2:4">
      <c r="B43" s="143" t="s">
        <v>366</v>
      </c>
    </row>
    <row r="44" spans="2:4">
      <c r="B44" s="143" t="s">
        <v>367</v>
      </c>
    </row>
    <row r="45" spans="2:4">
      <c r="B45" s="143" t="s">
        <v>368</v>
      </c>
    </row>
    <row r="46" spans="2:4">
      <c r="B46" s="143" t="s">
        <v>369</v>
      </c>
    </row>
    <row r="47" spans="2:4">
      <c r="B47" s="143" t="s">
        <v>370</v>
      </c>
    </row>
    <row r="48" spans="2:4">
      <c r="B48" s="143" t="s">
        <v>371</v>
      </c>
    </row>
    <row r="50" ht="73" customHeight="1"/>
  </sheetData>
  <sheetProtection algorithmName="SHA-512" hashValue="p+oeNxsSCZFjMLJdelMNfGdXwW4LnkMv0h+XNlCq/Q4fIrqoUhokBvS2bdnEY2l46jzTpY6cHmdNgzB0ACnM7Q==" saltValue="6KiPOTpx6ScUjWJH7fFqEw==" spinCount="100000" sheet="1" objects="1" scenarios="1" selectLockedCells="1"/>
  <mergeCells count="1">
    <mergeCell ref="B39:D39"/>
  </mergeCells>
  <phoneticPr fontId="22" type="noConversion"/>
  <pageMargins left="0.75" right="0.75" top="1" bottom="1" header="0.5" footer="0.5"/>
  <pageSetup paperSize="9" scale="72" orientation="portrait" horizontalDpi="300" verticalDpi="30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5"/>
  <sheetViews>
    <sheetView showGridLines="0" tabSelected="1" zoomScale="70" zoomScaleNormal="70" workbookViewId="0">
      <selection activeCell="C10" sqref="C10"/>
    </sheetView>
  </sheetViews>
  <sheetFormatPr defaultColWidth="10.83203125" defaultRowHeight="15.5" outlineLevelRow="1"/>
  <cols>
    <col min="1" max="1" width="5.4140625" style="63" customWidth="1"/>
    <col min="2" max="2" width="21.08203125" style="95" customWidth="1"/>
    <col min="3" max="3" width="57.9140625" style="58" customWidth="1"/>
    <col min="4" max="4" width="11.08203125" style="59" customWidth="1"/>
    <col min="5" max="6" width="11.08203125" style="60" customWidth="1"/>
    <col min="7" max="7" width="14.58203125" style="98" customWidth="1"/>
    <col min="8" max="8" width="86.33203125" style="141" customWidth="1"/>
    <col min="9" max="9" width="17.4140625" style="62" customWidth="1"/>
    <col min="10" max="11" width="34.5" style="61" customWidth="1"/>
    <col min="12" max="12" width="19" style="61" customWidth="1"/>
    <col min="13" max="14" width="18.58203125" style="62" hidden="1" customWidth="1"/>
    <col min="15" max="15" width="44.6640625" style="62" hidden="1" customWidth="1"/>
    <col min="16" max="16" width="44.6640625" style="100" hidden="1" customWidth="1"/>
    <col min="17" max="17" width="44.6640625" style="113" hidden="1" customWidth="1"/>
    <col min="18" max="18" width="44.6640625" style="61" hidden="1" customWidth="1"/>
    <col min="19" max="20" width="27" style="58" hidden="1" customWidth="1"/>
    <col min="21" max="22" width="10.83203125" style="52"/>
    <col min="23" max="23" width="2.83203125" style="52" customWidth="1"/>
    <col min="24" max="16384" width="10.83203125" style="52"/>
  </cols>
  <sheetData>
    <row r="1" spans="1:23" ht="21">
      <c r="A1" s="159" t="s">
        <v>63</v>
      </c>
      <c r="B1" s="160"/>
      <c r="D1" s="161"/>
      <c r="E1" s="162"/>
      <c r="F1" s="163"/>
      <c r="G1" s="164"/>
      <c r="H1" s="165"/>
      <c r="I1" s="166"/>
      <c r="J1" s="168"/>
      <c r="K1" s="168"/>
      <c r="L1" s="168"/>
      <c r="M1" s="167"/>
      <c r="N1" s="167"/>
      <c r="O1" s="167"/>
      <c r="P1" s="169"/>
      <c r="Q1" s="158"/>
      <c r="R1" s="168"/>
    </row>
    <row r="2" spans="1:23" ht="31" customHeight="1">
      <c r="A2" s="326" t="str">
        <f>ABOUT!B13</f>
        <v>Version: v1.0</v>
      </c>
      <c r="B2" s="326"/>
      <c r="C2" s="171" t="s">
        <v>455</v>
      </c>
      <c r="D2" s="172" t="str">
        <f>CALCULATIONS!R28</f>
        <v>Bronze Certified</v>
      </c>
      <c r="E2" s="170"/>
      <c r="F2" s="170"/>
      <c r="G2" s="170"/>
      <c r="H2" s="52"/>
      <c r="I2" s="52"/>
      <c r="J2" s="68"/>
      <c r="K2" s="68"/>
      <c r="L2" s="68"/>
      <c r="R2" s="68"/>
    </row>
    <row r="3" spans="1:23" ht="9" customHeight="1">
      <c r="A3" s="324"/>
      <c r="B3" s="324"/>
      <c r="C3" s="171"/>
      <c r="D3" s="170"/>
      <c r="E3" s="170"/>
      <c r="F3" s="170"/>
      <c r="G3" s="170"/>
      <c r="H3" s="52"/>
      <c r="I3" s="52"/>
      <c r="J3" s="68"/>
      <c r="K3" s="68"/>
      <c r="L3" s="68"/>
      <c r="R3" s="68"/>
    </row>
    <row r="4" spans="1:23" s="228" customFormat="1" ht="10.5">
      <c r="A4" s="215" t="s">
        <v>470</v>
      </c>
      <c r="B4" s="216"/>
      <c r="C4" s="217"/>
      <c r="D4" s="218"/>
      <c r="E4" s="219"/>
      <c r="F4" s="219"/>
      <c r="G4" s="220"/>
      <c r="H4" s="221"/>
      <c r="I4" s="222"/>
      <c r="J4" s="223"/>
      <c r="K4" s="223"/>
      <c r="L4" s="224" t="s">
        <v>476</v>
      </c>
      <c r="M4" s="224"/>
      <c r="N4" s="224"/>
      <c r="O4" s="224"/>
      <c r="P4" s="225"/>
      <c r="Q4" s="225"/>
      <c r="R4" s="225"/>
      <c r="S4" s="226" t="s">
        <v>477</v>
      </c>
      <c r="T4" s="227"/>
      <c r="W4" s="229"/>
    </row>
    <row r="5" spans="1:23" s="2" customFormat="1" ht="42" customHeight="1">
      <c r="A5" s="327" t="s">
        <v>498</v>
      </c>
      <c r="B5" s="329" t="s">
        <v>0</v>
      </c>
      <c r="C5" s="331" t="s">
        <v>473</v>
      </c>
      <c r="D5" s="332"/>
      <c r="E5" s="332"/>
      <c r="F5" s="332"/>
      <c r="G5" s="333"/>
      <c r="H5" s="200" t="s">
        <v>472</v>
      </c>
      <c r="I5" s="201"/>
      <c r="J5" s="201"/>
      <c r="K5" s="201"/>
      <c r="L5" s="112" t="s">
        <v>474</v>
      </c>
      <c r="M5" s="112"/>
      <c r="N5" s="112"/>
      <c r="O5" s="112"/>
      <c r="P5" s="112"/>
      <c r="Q5" s="114"/>
      <c r="R5" s="112"/>
      <c r="S5" s="208" t="s">
        <v>457</v>
      </c>
      <c r="T5" s="208"/>
    </row>
    <row r="6" spans="1:23" s="7" customFormat="1" ht="66.75" customHeight="1">
      <c r="A6" s="328"/>
      <c r="B6" s="330"/>
      <c r="C6" s="65" t="s">
        <v>277</v>
      </c>
      <c r="D6" s="65" t="s">
        <v>35</v>
      </c>
      <c r="E6" s="66" t="s">
        <v>36</v>
      </c>
      <c r="F6" s="66" t="s">
        <v>37</v>
      </c>
      <c r="G6" s="66" t="s">
        <v>507</v>
      </c>
      <c r="H6" s="202" t="s">
        <v>64</v>
      </c>
      <c r="I6" s="203" t="s">
        <v>471</v>
      </c>
      <c r="J6" s="203" t="s">
        <v>66</v>
      </c>
      <c r="K6" s="203" t="s">
        <v>508</v>
      </c>
      <c r="L6" s="65" t="s">
        <v>60</v>
      </c>
      <c r="M6" s="65" t="s">
        <v>61</v>
      </c>
      <c r="N6" s="65" t="s">
        <v>65</v>
      </c>
      <c r="O6" s="65" t="s">
        <v>67</v>
      </c>
      <c r="P6" s="65" t="s">
        <v>456</v>
      </c>
      <c r="Q6" s="115" t="s">
        <v>280</v>
      </c>
      <c r="R6" s="197" t="s">
        <v>464</v>
      </c>
      <c r="S6" s="209" t="s">
        <v>467</v>
      </c>
      <c r="T6" s="210" t="s">
        <v>468</v>
      </c>
    </row>
    <row r="7" spans="1:23" s="4" customFormat="1">
      <c r="A7" s="104"/>
      <c r="B7" s="90" t="s">
        <v>1</v>
      </c>
      <c r="C7" s="3"/>
      <c r="D7" s="29"/>
      <c r="E7" s="30"/>
      <c r="F7" s="30"/>
      <c r="G7" s="97"/>
      <c r="H7" s="128"/>
      <c r="I7" s="47"/>
      <c r="J7" s="35"/>
      <c r="K7" s="35"/>
      <c r="L7" s="35"/>
      <c r="M7" s="47"/>
      <c r="N7" s="47"/>
      <c r="O7" s="47"/>
      <c r="P7" s="101"/>
      <c r="Q7" s="116"/>
      <c r="R7" s="35"/>
      <c r="S7" s="198"/>
      <c r="T7" s="199"/>
    </row>
    <row r="8" spans="1:23" s="4" customFormat="1" outlineLevel="1">
      <c r="A8" s="104" t="s">
        <v>149</v>
      </c>
      <c r="B8" s="91" t="s">
        <v>2</v>
      </c>
      <c r="C8" s="3"/>
      <c r="D8" s="29"/>
      <c r="E8" s="30"/>
      <c r="F8" s="30"/>
      <c r="G8" s="97"/>
      <c r="H8" s="128"/>
      <c r="I8" s="47"/>
      <c r="J8" s="35"/>
      <c r="K8" s="35"/>
      <c r="L8" s="35"/>
      <c r="M8" s="47"/>
      <c r="N8" s="47"/>
      <c r="O8" s="47"/>
      <c r="P8" s="101"/>
      <c r="Q8" s="116"/>
      <c r="R8" s="35"/>
      <c r="S8" s="174"/>
      <c r="T8" s="175"/>
    </row>
    <row r="9" spans="1:23" s="4" customFormat="1" ht="130.5" outlineLevel="1">
      <c r="A9" s="105" t="s">
        <v>127</v>
      </c>
      <c r="B9" s="75" t="s">
        <v>3</v>
      </c>
      <c r="C9" s="5" t="s">
        <v>344</v>
      </c>
      <c r="D9" s="31" t="s">
        <v>41</v>
      </c>
      <c r="E9" s="31" t="s">
        <v>41</v>
      </c>
      <c r="F9" s="31" t="str">
        <f>IF(E9="","",INDEX(DEFINITIONS!$E$25:$H$28,VLOOKUP(D9,DEFINITIONS!$C$25:$D$28,2,FALSE),HLOOKUP(E9,DEFINITIONS!$E$23:$H$24,2,FALSE)))</f>
        <v>Material</v>
      </c>
      <c r="G9" s="99" t="s">
        <v>506</v>
      </c>
      <c r="H9" s="129" t="s">
        <v>294</v>
      </c>
      <c r="I9" s="73" t="s">
        <v>62</v>
      </c>
      <c r="J9" s="34" t="s">
        <v>509</v>
      </c>
      <c r="K9" s="96" t="s">
        <v>506</v>
      </c>
      <c r="L9" s="96"/>
      <c r="M9" s="73"/>
      <c r="N9" s="79"/>
      <c r="O9" s="79"/>
      <c r="P9" s="67"/>
      <c r="Q9" s="118" t="s">
        <v>220</v>
      </c>
      <c r="R9" s="96" t="s">
        <v>475</v>
      </c>
      <c r="S9" s="204" t="s">
        <v>459</v>
      </c>
      <c r="T9" s="205"/>
    </row>
    <row r="10" spans="1:23" s="4" customFormat="1" ht="130.5" outlineLevel="1">
      <c r="A10" s="105" t="s">
        <v>129</v>
      </c>
      <c r="B10" s="75" t="s">
        <v>68</v>
      </c>
      <c r="C10" s="5" t="s">
        <v>293</v>
      </c>
      <c r="D10" s="31" t="s">
        <v>41</v>
      </c>
      <c r="E10" s="31" t="s">
        <v>42</v>
      </c>
      <c r="F10" s="31" t="str">
        <f>IF(E10="","",INDEX(DEFINITIONS!$E$25:$H$28,VLOOKUP(D10,DEFINITIONS!$C$25:$D$28,2,FALSE),HLOOKUP(E10,DEFINITIONS!$E$23:$H$24,2,FALSE)))</f>
        <v>Highly material</v>
      </c>
      <c r="G10" s="36" t="s">
        <v>520</v>
      </c>
      <c r="H10" s="130" t="s">
        <v>295</v>
      </c>
      <c r="I10" s="73" t="s">
        <v>62</v>
      </c>
      <c r="J10" s="36" t="s">
        <v>521</v>
      </c>
      <c r="K10" s="36"/>
      <c r="L10" s="36"/>
      <c r="M10" s="79"/>
      <c r="N10" s="79"/>
      <c r="O10" s="79"/>
      <c r="P10" s="67"/>
      <c r="Q10" s="118" t="s">
        <v>221</v>
      </c>
      <c r="R10" s="36"/>
      <c r="S10" s="204" t="s">
        <v>459</v>
      </c>
      <c r="T10" s="205"/>
    </row>
    <row r="11" spans="1:23" s="4" customFormat="1" ht="101.5" outlineLevel="1">
      <c r="A11" s="111" t="s">
        <v>130</v>
      </c>
      <c r="B11" s="75" t="s">
        <v>4</v>
      </c>
      <c r="C11" s="5" t="s">
        <v>292</v>
      </c>
      <c r="D11" s="31" t="s">
        <v>42</v>
      </c>
      <c r="E11" s="31" t="s">
        <v>42</v>
      </c>
      <c r="F11" s="31" t="str">
        <f>IF(E11="","",INDEX(DEFINITIONS!$E$25:$H$28,VLOOKUP(D11,DEFINITIONS!$C$25:$D$28,2,FALSE),HLOOKUP(E11,DEFINITIONS!$E$23:$H$24,2,FALSE)))</f>
        <v>Highly material</v>
      </c>
      <c r="G11" s="36" t="s">
        <v>522</v>
      </c>
      <c r="H11" s="130" t="s">
        <v>296</v>
      </c>
      <c r="I11" s="73" t="s">
        <v>62</v>
      </c>
      <c r="J11" s="36" t="s">
        <v>523</v>
      </c>
      <c r="K11" s="36"/>
      <c r="L11" s="36"/>
      <c r="M11" s="79"/>
      <c r="N11" s="79"/>
      <c r="O11" s="79"/>
      <c r="P11" s="67"/>
      <c r="Q11" s="118" t="s">
        <v>222</v>
      </c>
      <c r="R11" s="36"/>
      <c r="S11" s="317" t="s">
        <v>459</v>
      </c>
      <c r="T11" s="318"/>
    </row>
    <row r="12" spans="1:23" s="4" customFormat="1" ht="72.5" outlineLevel="1">
      <c r="A12" s="105" t="s">
        <v>131</v>
      </c>
      <c r="B12" s="75" t="s">
        <v>69</v>
      </c>
      <c r="C12" s="5" t="s">
        <v>286</v>
      </c>
      <c r="D12" s="31" t="s">
        <v>41</v>
      </c>
      <c r="E12" s="31" t="s">
        <v>41</v>
      </c>
      <c r="F12" s="31" t="str">
        <f>IF(E12="","",INDEX(DEFINITIONS!$E$25:$H$28,VLOOKUP(D12,DEFINITIONS!$C$25:$D$28,2,FALSE),HLOOKUP(E12,DEFINITIONS!$E$23:$H$24,2,FALSE)))</f>
        <v>Material</v>
      </c>
      <c r="G12" s="36"/>
      <c r="H12" s="130" t="s">
        <v>297</v>
      </c>
      <c r="I12" s="73" t="s">
        <v>62</v>
      </c>
      <c r="J12" s="34" t="s">
        <v>524</v>
      </c>
      <c r="K12" s="34"/>
      <c r="L12" s="34"/>
      <c r="M12" s="79"/>
      <c r="N12" s="79"/>
      <c r="O12" s="79"/>
      <c r="P12" s="5" t="s">
        <v>120</v>
      </c>
      <c r="Q12" s="118" t="s">
        <v>223</v>
      </c>
      <c r="R12" s="177"/>
      <c r="S12" s="177" t="s">
        <v>460</v>
      </c>
      <c r="T12" s="321"/>
    </row>
    <row r="13" spans="1:23" s="4" customFormat="1" ht="87" outlineLevel="1">
      <c r="A13" s="105" t="s">
        <v>132</v>
      </c>
      <c r="B13" s="75" t="s">
        <v>5</v>
      </c>
      <c r="C13" s="5" t="s">
        <v>291</v>
      </c>
      <c r="D13" s="31" t="s">
        <v>41</v>
      </c>
      <c r="E13" s="31" t="s">
        <v>41</v>
      </c>
      <c r="F13" s="31" t="str">
        <f>IF(E13="","",INDEX(DEFINITIONS!$E$25:$H$28,VLOOKUP(D13,DEFINITIONS!$C$25:$D$28,2,FALSE),HLOOKUP(E13,DEFINITIONS!$E$23:$H$24,2,FALSE)))</f>
        <v>Material</v>
      </c>
      <c r="G13" s="36"/>
      <c r="H13" s="130" t="s">
        <v>298</v>
      </c>
      <c r="I13" s="73" t="s">
        <v>62</v>
      </c>
      <c r="J13" s="36" t="s">
        <v>525</v>
      </c>
      <c r="K13" s="36"/>
      <c r="L13" s="36"/>
      <c r="M13" s="79"/>
      <c r="N13" s="79"/>
      <c r="O13" s="79"/>
      <c r="P13" s="67"/>
      <c r="Q13" s="118" t="s">
        <v>224</v>
      </c>
      <c r="R13" s="36"/>
      <c r="S13" s="319" t="s">
        <v>459</v>
      </c>
      <c r="T13" s="320"/>
    </row>
    <row r="14" spans="1:23" s="4" customFormat="1" ht="130.5" outlineLevel="1">
      <c r="A14" s="105" t="s">
        <v>133</v>
      </c>
      <c r="B14" s="75" t="s">
        <v>14</v>
      </c>
      <c r="C14" s="5" t="s">
        <v>287</v>
      </c>
      <c r="D14" s="31" t="s">
        <v>41</v>
      </c>
      <c r="E14" s="31" t="s">
        <v>40</v>
      </c>
      <c r="F14" s="31" t="str">
        <f>IF(E14="","",INDEX(DEFINITIONS!$E$25:$H$28,VLOOKUP(D14,DEFINITIONS!$C$25:$D$28,2,FALSE),HLOOKUP(E14,DEFINITIONS!$E$23:$H$24,2,FALSE)))</f>
        <v>Material</v>
      </c>
      <c r="G14" s="34" t="s">
        <v>526</v>
      </c>
      <c r="H14" s="130" t="s">
        <v>299</v>
      </c>
      <c r="I14" s="73" t="s">
        <v>48</v>
      </c>
      <c r="K14" s="36" t="s">
        <v>510</v>
      </c>
      <c r="L14" s="36"/>
      <c r="M14" s="79"/>
      <c r="N14" s="79"/>
      <c r="O14" s="79"/>
      <c r="P14" s="5" t="s">
        <v>122</v>
      </c>
      <c r="Q14" s="118" t="s">
        <v>225</v>
      </c>
      <c r="R14" s="36"/>
      <c r="S14" s="204" t="s">
        <v>459</v>
      </c>
      <c r="T14" s="205"/>
    </row>
    <row r="15" spans="1:23" s="4" customFormat="1" ht="406" outlineLevel="1">
      <c r="A15" s="105" t="s">
        <v>134</v>
      </c>
      <c r="B15" s="75" t="s">
        <v>15</v>
      </c>
      <c r="C15" s="5" t="s">
        <v>345</v>
      </c>
      <c r="D15" s="31" t="s">
        <v>40</v>
      </c>
      <c r="E15" s="31" t="s">
        <v>40</v>
      </c>
      <c r="F15" s="31" t="str">
        <f>IF(E15="","",INDEX(DEFINITIONS!$E$25:$H$28,VLOOKUP(D15,DEFINITIONS!$C$25:$D$28,2,FALSE),HLOOKUP(E15,DEFINITIONS!$E$23:$H$24,2,FALSE)))</f>
        <v>Low materiality</v>
      </c>
      <c r="G15" s="36" t="s">
        <v>527</v>
      </c>
      <c r="H15" s="130" t="s">
        <v>300</v>
      </c>
      <c r="I15" s="73" t="s">
        <v>62</v>
      </c>
      <c r="J15" s="4" t="s">
        <v>528</v>
      </c>
      <c r="K15" s="36" t="s">
        <v>511</v>
      </c>
      <c r="L15" s="36"/>
      <c r="M15" s="79"/>
      <c r="N15" s="79"/>
      <c r="O15" s="79"/>
      <c r="P15" s="5" t="s">
        <v>123</v>
      </c>
      <c r="Q15" s="118" t="s">
        <v>226</v>
      </c>
      <c r="R15" s="36"/>
      <c r="S15" s="204" t="s">
        <v>459</v>
      </c>
      <c r="T15" s="205"/>
    </row>
    <row r="16" spans="1:23" s="4" customFormat="1" ht="145" outlineLevel="1">
      <c r="A16" s="105" t="s">
        <v>135</v>
      </c>
      <c r="B16" s="75" t="s">
        <v>20</v>
      </c>
      <c r="C16" s="5" t="s">
        <v>346</v>
      </c>
      <c r="D16" s="31" t="s">
        <v>42</v>
      </c>
      <c r="E16" s="31" t="s">
        <v>42</v>
      </c>
      <c r="F16" s="31" t="str">
        <f>IF(E16="","",INDEX(DEFINITIONS!$E$25:$H$28,VLOOKUP(D16,DEFINITIONS!$C$25:$D$28,2,FALSE),HLOOKUP(E16,DEFINITIONS!$E$23:$H$24,2,FALSE)))</f>
        <v>Highly material</v>
      </c>
      <c r="G16" s="32" t="s">
        <v>529</v>
      </c>
      <c r="H16" s="130" t="s">
        <v>301</v>
      </c>
      <c r="I16" s="73" t="s">
        <v>62</v>
      </c>
      <c r="J16" s="37" t="s">
        <v>530</v>
      </c>
      <c r="K16" s="37"/>
      <c r="L16" s="37"/>
      <c r="M16" s="79"/>
      <c r="N16" s="79"/>
      <c r="O16" s="79"/>
      <c r="P16" s="67"/>
      <c r="Q16" s="118" t="s">
        <v>227</v>
      </c>
      <c r="R16" s="37"/>
      <c r="S16" s="204" t="s">
        <v>459</v>
      </c>
      <c r="T16" s="205"/>
    </row>
    <row r="17" spans="1:20" s="4" customFormat="1" ht="29" outlineLevel="1">
      <c r="A17" s="104" t="s">
        <v>137</v>
      </c>
      <c r="B17" s="92" t="s">
        <v>278</v>
      </c>
      <c r="C17" s="126"/>
      <c r="D17" s="48"/>
      <c r="E17" s="48"/>
      <c r="F17" s="48"/>
      <c r="G17" s="38"/>
      <c r="H17" s="131"/>
      <c r="I17" s="38"/>
      <c r="J17" s="38"/>
      <c r="K17" s="38"/>
      <c r="L17" s="38"/>
      <c r="M17" s="80"/>
      <c r="N17" s="80"/>
      <c r="O17" s="80"/>
      <c r="P17" s="84"/>
      <c r="Q17" s="119"/>
      <c r="R17" s="38"/>
      <c r="S17" s="179"/>
      <c r="T17" s="180"/>
    </row>
    <row r="18" spans="1:20" s="4" customFormat="1" ht="203" outlineLevel="1">
      <c r="A18" s="111" t="s">
        <v>136</v>
      </c>
      <c r="B18" s="75" t="s">
        <v>70</v>
      </c>
      <c r="C18" s="5" t="s">
        <v>290</v>
      </c>
      <c r="D18" s="31" t="s">
        <v>41</v>
      </c>
      <c r="E18" s="31" t="s">
        <v>41</v>
      </c>
      <c r="F18" s="31" t="str">
        <f>IF(E18="","",INDEX(DEFINITIONS!$E$25:$H$28,VLOOKUP(D18,DEFINITIONS!$C$25:$D$28,2,FALSE),HLOOKUP(E18,DEFINITIONS!$E$23:$H$24,2,FALSE)))</f>
        <v>Material</v>
      </c>
      <c r="G18" s="36" t="s">
        <v>531</v>
      </c>
      <c r="H18" s="130" t="s">
        <v>302</v>
      </c>
      <c r="I18" s="73" t="s">
        <v>62</v>
      </c>
      <c r="J18" s="37" t="s">
        <v>532</v>
      </c>
      <c r="K18" s="37"/>
      <c r="L18" s="37"/>
      <c r="M18" s="79"/>
      <c r="N18" s="79"/>
      <c r="O18" s="79"/>
      <c r="P18" s="5" t="s">
        <v>124</v>
      </c>
      <c r="Q18" s="118" t="s">
        <v>228</v>
      </c>
      <c r="R18" s="37"/>
      <c r="S18" s="204" t="s">
        <v>459</v>
      </c>
      <c r="T18" s="205"/>
    </row>
    <row r="19" spans="1:20" s="4" customFormat="1" ht="130.5" outlineLevel="1">
      <c r="A19" s="106" t="s">
        <v>128</v>
      </c>
      <c r="B19" s="75" t="s">
        <v>6</v>
      </c>
      <c r="C19" s="5" t="s">
        <v>347</v>
      </c>
      <c r="D19" s="31" t="s">
        <v>41</v>
      </c>
      <c r="E19" s="31" t="s">
        <v>40</v>
      </c>
      <c r="F19" s="31" t="str">
        <f>IF(E19="","",INDEX(DEFINITIONS!$E$25:$H$28,VLOOKUP(D19,DEFINITIONS!$C$25:$D$28,2,FALSE),HLOOKUP(E19,DEFINITIONS!$E$23:$H$24,2,FALSE)))</f>
        <v>Material</v>
      </c>
      <c r="G19" s="36" t="s">
        <v>533</v>
      </c>
      <c r="H19" s="130" t="s">
        <v>303</v>
      </c>
      <c r="I19" s="73" t="s">
        <v>48</v>
      </c>
      <c r="J19" s="36" t="s">
        <v>512</v>
      </c>
      <c r="K19" s="36"/>
      <c r="L19" s="36"/>
      <c r="M19" s="79"/>
      <c r="N19" s="79"/>
      <c r="O19" s="79"/>
      <c r="P19" s="67"/>
      <c r="Q19" s="118" t="s">
        <v>229</v>
      </c>
      <c r="R19" s="36"/>
      <c r="S19" s="204" t="s">
        <v>459</v>
      </c>
      <c r="T19" s="205"/>
    </row>
    <row r="20" spans="1:20" s="4" customFormat="1" ht="145" outlineLevel="1">
      <c r="A20" s="106" t="s">
        <v>138</v>
      </c>
      <c r="B20" s="75" t="s">
        <v>7</v>
      </c>
      <c r="C20" s="5" t="s">
        <v>288</v>
      </c>
      <c r="D20" s="31" t="s">
        <v>41</v>
      </c>
      <c r="E20" s="31" t="s">
        <v>41</v>
      </c>
      <c r="F20" s="31" t="str">
        <f>IF(E20="","",INDEX(DEFINITIONS!$E$25:$H$28,VLOOKUP(D20,DEFINITIONS!$C$25:$D$28,2,FALSE),HLOOKUP(E20,DEFINITIONS!$E$23:$H$24,2,FALSE)))</f>
        <v>Material</v>
      </c>
      <c r="G20" s="32" t="s">
        <v>534</v>
      </c>
      <c r="H20" s="130" t="s">
        <v>304</v>
      </c>
      <c r="I20" s="73" t="s">
        <v>62</v>
      </c>
      <c r="J20" s="36" t="s">
        <v>535</v>
      </c>
      <c r="K20" s="36"/>
      <c r="L20" s="36"/>
      <c r="M20" s="79"/>
      <c r="N20" s="79"/>
      <c r="O20" s="79"/>
      <c r="P20" s="67"/>
      <c r="Q20" s="118" t="s">
        <v>230</v>
      </c>
      <c r="R20" s="36"/>
      <c r="S20" s="204" t="s">
        <v>459</v>
      </c>
      <c r="T20" s="205"/>
    </row>
    <row r="21" spans="1:20" s="4" customFormat="1" ht="275.5" outlineLevel="1">
      <c r="A21" s="106" t="s">
        <v>139</v>
      </c>
      <c r="B21" s="75" t="s">
        <v>71</v>
      </c>
      <c r="C21" s="5" t="s">
        <v>289</v>
      </c>
      <c r="D21" s="31" t="s">
        <v>41</v>
      </c>
      <c r="E21" s="31" t="s">
        <v>40</v>
      </c>
      <c r="F21" s="31" t="str">
        <f>IF(E21="","",INDEX(DEFINITIONS!$E$25:$H$28,VLOOKUP(D21,DEFINITIONS!$C$25:$D$28,2,FALSE),HLOOKUP(E21,DEFINITIONS!$E$23:$H$24,2,FALSE)))</f>
        <v>Material</v>
      </c>
      <c r="G21" s="32" t="s">
        <v>536</v>
      </c>
      <c r="H21" s="130" t="s">
        <v>305</v>
      </c>
      <c r="I21" s="73" t="s">
        <v>62</v>
      </c>
      <c r="J21" s="36" t="s">
        <v>537</v>
      </c>
      <c r="K21" s="36"/>
      <c r="L21" s="36"/>
      <c r="M21" s="79"/>
      <c r="N21" s="79"/>
      <c r="O21" s="79"/>
      <c r="P21" s="5" t="s">
        <v>427</v>
      </c>
      <c r="Q21" s="118" t="s">
        <v>231</v>
      </c>
      <c r="R21" s="36"/>
      <c r="S21" s="206" t="s">
        <v>460</v>
      </c>
      <c r="T21" s="207"/>
    </row>
    <row r="22" spans="1:20" s="4" customFormat="1" ht="304.5" outlineLevel="1">
      <c r="A22" s="106" t="s">
        <v>140</v>
      </c>
      <c r="B22" s="75" t="s">
        <v>8</v>
      </c>
      <c r="C22" s="5" t="s">
        <v>347</v>
      </c>
      <c r="D22" s="31" t="s">
        <v>40</v>
      </c>
      <c r="E22" s="31" t="s">
        <v>40</v>
      </c>
      <c r="F22" s="31" t="str">
        <f>IF(E22="","",INDEX(DEFINITIONS!$E$25:$H$28,VLOOKUP(D22,DEFINITIONS!$C$25:$D$28,2,FALSE),HLOOKUP(E22,DEFINITIONS!$E$23:$H$24,2,FALSE)))</f>
        <v>Low materiality</v>
      </c>
      <c r="G22" s="32" t="s">
        <v>538</v>
      </c>
      <c r="H22" s="130" t="s">
        <v>306</v>
      </c>
      <c r="I22" s="73" t="s">
        <v>48</v>
      </c>
      <c r="J22" s="36" t="s">
        <v>539</v>
      </c>
      <c r="K22" s="36"/>
      <c r="L22" s="36"/>
      <c r="M22" s="79"/>
      <c r="N22" s="79"/>
      <c r="O22" s="79"/>
      <c r="P22" s="5" t="s">
        <v>126</v>
      </c>
      <c r="Q22" s="118" t="s">
        <v>423</v>
      </c>
      <c r="R22" s="36"/>
      <c r="S22" s="204" t="s">
        <v>459</v>
      </c>
      <c r="T22" s="205"/>
    </row>
    <row r="23" spans="1:20" s="4" customFormat="1" ht="145" outlineLevel="1">
      <c r="A23" s="106" t="s">
        <v>141</v>
      </c>
      <c r="B23" s="75" t="s">
        <v>72</v>
      </c>
      <c r="C23" s="5" t="s">
        <v>347</v>
      </c>
      <c r="D23" s="31" t="s">
        <v>54</v>
      </c>
      <c r="E23" s="31" t="s">
        <v>54</v>
      </c>
      <c r="F23" s="31" t="str">
        <f>IF(E23="","",INDEX(DEFINITIONS!$E$25:$H$28,VLOOKUP(D23,DEFINITIONS!$C$25:$D$28,2,FALSE),HLOOKUP(E23,DEFINITIONS!$E$23:$H$24,2,FALSE)))</f>
        <v>Not material</v>
      </c>
      <c r="G23" s="32" t="s">
        <v>540</v>
      </c>
      <c r="H23" s="130" t="s">
        <v>307</v>
      </c>
      <c r="I23" s="73" t="s">
        <v>48</v>
      </c>
      <c r="J23" s="33" t="s">
        <v>516</v>
      </c>
      <c r="K23" s="33"/>
      <c r="L23" s="33"/>
      <c r="M23" s="79"/>
      <c r="N23" s="79"/>
      <c r="O23" s="79"/>
      <c r="P23" s="5" t="s">
        <v>415</v>
      </c>
      <c r="Q23" s="118" t="s">
        <v>232</v>
      </c>
      <c r="R23" s="33"/>
      <c r="S23" s="204" t="s">
        <v>459</v>
      </c>
      <c r="T23" s="205"/>
    </row>
    <row r="24" spans="1:20" s="4" customFormat="1" outlineLevel="1">
      <c r="A24" s="104" t="s">
        <v>142</v>
      </c>
      <c r="B24" s="93" t="s">
        <v>21</v>
      </c>
      <c r="C24" s="126"/>
      <c r="D24" s="48"/>
      <c r="E24" s="48"/>
      <c r="F24" s="48"/>
      <c r="G24" s="38"/>
      <c r="H24" s="131"/>
      <c r="I24" s="38"/>
      <c r="J24" s="38"/>
      <c r="K24" s="38"/>
      <c r="L24" s="38"/>
      <c r="M24" s="80"/>
      <c r="N24" s="80"/>
      <c r="O24" s="80"/>
      <c r="P24" s="84"/>
      <c r="Q24" s="119"/>
      <c r="R24" s="38"/>
      <c r="S24" s="179"/>
      <c r="T24" s="180"/>
    </row>
    <row r="25" spans="1:20" s="4" customFormat="1" ht="159.5" outlineLevel="1">
      <c r="A25" s="111" t="s">
        <v>143</v>
      </c>
      <c r="B25" s="75" t="s">
        <v>73</v>
      </c>
      <c r="C25" s="5" t="s">
        <v>348</v>
      </c>
      <c r="D25" s="31" t="s">
        <v>42</v>
      </c>
      <c r="E25" s="31" t="s">
        <v>42</v>
      </c>
      <c r="F25" s="31" t="str">
        <f>IF(E25="","",INDEX(DEFINITIONS!$E$25:$H$28,VLOOKUP(D25,DEFINITIONS!$C$25:$D$28,2,FALSE),HLOOKUP(E25,DEFINITIONS!$E$23:$H$24,2,FALSE)))</f>
        <v>Highly material</v>
      </c>
      <c r="G25" s="34" t="s">
        <v>541</v>
      </c>
      <c r="H25" s="130" t="s">
        <v>308</v>
      </c>
      <c r="I25" s="73" t="s">
        <v>62</v>
      </c>
      <c r="J25" s="34" t="s">
        <v>542</v>
      </c>
      <c r="K25" s="34"/>
      <c r="L25" s="34"/>
      <c r="M25" s="79"/>
      <c r="N25" s="79"/>
      <c r="O25" s="79"/>
      <c r="P25" s="5" t="s">
        <v>428</v>
      </c>
      <c r="Q25" s="118" t="s">
        <v>233</v>
      </c>
      <c r="R25" s="34"/>
      <c r="S25" s="204" t="s">
        <v>459</v>
      </c>
      <c r="T25" s="205"/>
    </row>
    <row r="26" spans="1:20" s="4" customFormat="1" ht="116" outlineLevel="1">
      <c r="A26" s="106" t="s">
        <v>144</v>
      </c>
      <c r="B26" s="75" t="s">
        <v>74</v>
      </c>
      <c r="C26" s="5" t="s">
        <v>349</v>
      </c>
      <c r="D26" s="31" t="s">
        <v>41</v>
      </c>
      <c r="E26" s="31" t="s">
        <v>41</v>
      </c>
      <c r="F26" s="31" t="str">
        <f>IF(E26="","",INDEX(DEFINITIONS!$E$25:$H$28,VLOOKUP(D26,DEFINITIONS!$C$25:$D$28,2,FALSE),HLOOKUP(E26,DEFINITIONS!$E$23:$H$24,2,FALSE)))</f>
        <v>Material</v>
      </c>
      <c r="G26" s="32" t="s">
        <v>543</v>
      </c>
      <c r="H26" s="130" t="s">
        <v>309</v>
      </c>
      <c r="I26" s="73" t="s">
        <v>62</v>
      </c>
      <c r="J26" s="33" t="s">
        <v>544</v>
      </c>
      <c r="K26" s="33"/>
      <c r="L26" s="33"/>
      <c r="M26" s="79"/>
      <c r="N26" s="79"/>
      <c r="O26" s="79"/>
      <c r="P26" s="5" t="s">
        <v>428</v>
      </c>
      <c r="Q26" s="118" t="s">
        <v>234</v>
      </c>
      <c r="R26" s="33"/>
      <c r="S26" s="204" t="s">
        <v>459</v>
      </c>
      <c r="T26" s="205"/>
    </row>
    <row r="27" spans="1:20" s="4" customFormat="1" ht="116" outlineLevel="1">
      <c r="A27" s="106" t="s">
        <v>145</v>
      </c>
      <c r="B27" s="75" t="s">
        <v>16</v>
      </c>
      <c r="C27" s="142" t="s">
        <v>347</v>
      </c>
      <c r="D27" s="31" t="s">
        <v>40</v>
      </c>
      <c r="E27" s="31" t="s">
        <v>40</v>
      </c>
      <c r="F27" s="31" t="str">
        <f>IF(E27="","",INDEX(DEFINITIONS!$E$25:$H$28,VLOOKUP(D27,DEFINITIONS!$C$25:$D$28,2,FALSE),HLOOKUP(E27,DEFINITIONS!$E$23:$H$24,2,FALSE)))</f>
        <v>Low materiality</v>
      </c>
      <c r="G27" s="34" t="s">
        <v>545</v>
      </c>
      <c r="H27" s="130" t="s">
        <v>310</v>
      </c>
      <c r="I27" s="73" t="s">
        <v>62</v>
      </c>
      <c r="J27" s="33" t="s">
        <v>546</v>
      </c>
      <c r="K27" s="33"/>
      <c r="L27" s="33"/>
      <c r="M27" s="79"/>
      <c r="N27" s="79"/>
      <c r="O27" s="79"/>
      <c r="P27" s="5" t="s">
        <v>429</v>
      </c>
      <c r="Q27" s="118" t="s">
        <v>235</v>
      </c>
      <c r="R27" s="33"/>
      <c r="S27" s="206" t="s">
        <v>461</v>
      </c>
      <c r="T27" s="207"/>
    </row>
    <row r="28" spans="1:20" s="4" customFormat="1" ht="29" outlineLevel="1">
      <c r="A28" s="104" t="s">
        <v>146</v>
      </c>
      <c r="B28" s="93" t="s">
        <v>22</v>
      </c>
      <c r="C28" s="126"/>
      <c r="D28" s="48"/>
      <c r="E28" s="48"/>
      <c r="F28" s="48"/>
      <c r="G28" s="38"/>
      <c r="H28" s="131"/>
      <c r="I28" s="38"/>
      <c r="J28" s="38"/>
      <c r="K28" s="38"/>
      <c r="L28" s="38"/>
      <c r="M28" s="80"/>
      <c r="N28" s="80"/>
      <c r="O28" s="80"/>
      <c r="P28" s="84"/>
      <c r="Q28" s="119"/>
      <c r="R28" s="38"/>
      <c r="S28" s="179"/>
      <c r="T28" s="180"/>
    </row>
    <row r="29" spans="1:20" s="4" customFormat="1" ht="232" outlineLevel="1">
      <c r="A29" s="111" t="s">
        <v>147</v>
      </c>
      <c r="B29" s="75" t="s">
        <v>75</v>
      </c>
      <c r="C29" s="5" t="s">
        <v>350</v>
      </c>
      <c r="D29" s="31" t="s">
        <v>42</v>
      </c>
      <c r="E29" s="31" t="s">
        <v>42</v>
      </c>
      <c r="F29" s="31" t="str">
        <f>IF(E29="","",INDEX(DEFINITIONS!$E$25:$H$28,VLOOKUP(D29,DEFINITIONS!$C$25:$D$28,2,FALSE),HLOOKUP(E29,DEFINITIONS!$E$23:$H$24,2,FALSE)))</f>
        <v>Highly material</v>
      </c>
      <c r="G29" s="34" t="s">
        <v>547</v>
      </c>
      <c r="H29" s="130" t="s">
        <v>311</v>
      </c>
      <c r="I29" s="73" t="s">
        <v>62</v>
      </c>
      <c r="J29" s="71" t="s">
        <v>548</v>
      </c>
      <c r="K29" s="71"/>
      <c r="L29" s="71"/>
      <c r="M29" s="79"/>
      <c r="N29" s="79"/>
      <c r="O29" s="79"/>
      <c r="P29" s="67"/>
      <c r="Q29" s="117" t="s">
        <v>236</v>
      </c>
      <c r="R29" s="71"/>
      <c r="S29" s="204" t="s">
        <v>459</v>
      </c>
      <c r="T29" s="205"/>
    </row>
    <row r="30" spans="1:20" s="4" customFormat="1" ht="261" outlineLevel="1">
      <c r="A30" s="111" t="s">
        <v>148</v>
      </c>
      <c r="B30" s="75" t="s">
        <v>76</v>
      </c>
      <c r="C30" s="5" t="s">
        <v>351</v>
      </c>
      <c r="D30" s="31" t="s">
        <v>41</v>
      </c>
      <c r="E30" s="31" t="s">
        <v>41</v>
      </c>
      <c r="F30" s="31" t="str">
        <f>IF(E30="","",INDEX(DEFINITIONS!$E$25:$H$28,VLOOKUP(D30,DEFINITIONS!$C$25:$D$28,2,FALSE),HLOOKUP(E30,DEFINITIONS!$E$23:$H$24,2,FALSE)))</f>
        <v>Material</v>
      </c>
      <c r="G30" s="34" t="s">
        <v>549</v>
      </c>
      <c r="H30" s="130" t="s">
        <v>312</v>
      </c>
      <c r="I30" s="73" t="s">
        <v>62</v>
      </c>
      <c r="J30" s="322" t="s">
        <v>550</v>
      </c>
      <c r="K30" s="34"/>
      <c r="L30" s="34"/>
      <c r="M30" s="79"/>
      <c r="N30" s="79"/>
      <c r="O30" s="79"/>
      <c r="P30" s="5" t="s">
        <v>202</v>
      </c>
      <c r="Q30" s="118" t="s">
        <v>237</v>
      </c>
      <c r="R30" s="34"/>
      <c r="S30" s="204" t="s">
        <v>459</v>
      </c>
      <c r="T30" s="205"/>
    </row>
    <row r="31" spans="1:20" s="4" customFormat="1">
      <c r="A31" s="107"/>
      <c r="B31" s="94" t="s">
        <v>23</v>
      </c>
      <c r="C31" s="85"/>
      <c r="D31" s="49"/>
      <c r="E31" s="49"/>
      <c r="F31" s="49"/>
      <c r="G31" s="39"/>
      <c r="H31" s="132"/>
      <c r="I31" s="39"/>
      <c r="J31" s="39"/>
      <c r="K31" s="39"/>
      <c r="L31" s="39"/>
      <c r="M31" s="81"/>
      <c r="N31" s="81"/>
      <c r="O31" s="81"/>
      <c r="P31" s="102"/>
      <c r="Q31" s="120"/>
      <c r="R31" s="39"/>
      <c r="S31" s="182"/>
      <c r="T31" s="183"/>
    </row>
    <row r="32" spans="1:20" s="4" customFormat="1" outlineLevel="1">
      <c r="A32" s="107" t="s">
        <v>150</v>
      </c>
      <c r="B32" s="94" t="s">
        <v>24</v>
      </c>
      <c r="C32" s="85"/>
      <c r="D32" s="49"/>
      <c r="E32" s="49"/>
      <c r="F32" s="49"/>
      <c r="G32" s="39"/>
      <c r="H32" s="132"/>
      <c r="I32" s="39"/>
      <c r="J32" s="39"/>
      <c r="K32" s="39"/>
      <c r="L32" s="39"/>
      <c r="M32" s="81"/>
      <c r="N32" s="81"/>
      <c r="O32" s="81"/>
      <c r="P32" s="102"/>
      <c r="Q32" s="120"/>
      <c r="R32" s="39"/>
      <c r="S32" s="182"/>
      <c r="T32" s="183"/>
    </row>
    <row r="33" spans="1:20" s="4" customFormat="1" ht="87" outlineLevel="1">
      <c r="A33" s="111" t="s">
        <v>151</v>
      </c>
      <c r="B33" s="76" t="s">
        <v>107</v>
      </c>
      <c r="C33" s="5" t="s">
        <v>352</v>
      </c>
      <c r="D33" s="31" t="s">
        <v>41</v>
      </c>
      <c r="E33" s="31" t="s">
        <v>41</v>
      </c>
      <c r="F33" s="31" t="str">
        <f>IF(E33="","",INDEX(DEFINITIONS!$E$25:$H$28,VLOOKUP(D33,DEFINITIONS!$C$25:$D$28,2,FALSE),HLOOKUP(E33,DEFINITIONS!$E$23:$H$24,2,FALSE)))</f>
        <v>Material</v>
      </c>
      <c r="G33" s="36" t="s">
        <v>551</v>
      </c>
      <c r="H33" s="130" t="s">
        <v>313</v>
      </c>
      <c r="I33" s="73" t="s">
        <v>62</v>
      </c>
      <c r="J33" s="322" t="s">
        <v>552</v>
      </c>
      <c r="K33" s="34"/>
      <c r="L33" s="34"/>
      <c r="M33" s="79"/>
      <c r="N33" s="79"/>
      <c r="O33" s="79"/>
      <c r="P33" s="156" t="s">
        <v>430</v>
      </c>
      <c r="Q33" s="121" t="s">
        <v>238</v>
      </c>
      <c r="R33" s="34"/>
      <c r="S33" s="204" t="s">
        <v>459</v>
      </c>
      <c r="T33" s="205"/>
    </row>
    <row r="34" spans="1:20" s="4" customFormat="1" ht="116" outlineLevel="1">
      <c r="A34" s="111" t="s">
        <v>152</v>
      </c>
      <c r="B34" s="76" t="s">
        <v>9</v>
      </c>
      <c r="C34" s="5" t="s">
        <v>352</v>
      </c>
      <c r="D34" s="31" t="s">
        <v>41</v>
      </c>
      <c r="E34" s="31" t="s">
        <v>41</v>
      </c>
      <c r="F34" s="31" t="str">
        <f>IF(E34="","",INDEX(DEFINITIONS!$E$25:$H$28,VLOOKUP(D34,DEFINITIONS!$C$25:$D$28,2,FALSE),HLOOKUP(E34,DEFINITIONS!$E$23:$H$24,2,FALSE)))</f>
        <v>Material</v>
      </c>
      <c r="G34" s="40" t="s">
        <v>551</v>
      </c>
      <c r="H34" s="133" t="s">
        <v>314</v>
      </c>
      <c r="I34" s="73" t="s">
        <v>62</v>
      </c>
      <c r="J34" s="40" t="s">
        <v>553</v>
      </c>
      <c r="K34" s="40"/>
      <c r="L34" s="40"/>
      <c r="M34" s="79"/>
      <c r="N34" s="79"/>
      <c r="O34" s="79"/>
      <c r="P34" s="109"/>
      <c r="Q34" s="121" t="s">
        <v>239</v>
      </c>
      <c r="R34" s="40"/>
      <c r="S34" s="204" t="s">
        <v>459</v>
      </c>
      <c r="T34" s="205"/>
    </row>
    <row r="35" spans="1:20" s="4" customFormat="1" ht="116" outlineLevel="1">
      <c r="A35" s="106" t="s">
        <v>153</v>
      </c>
      <c r="B35" s="76" t="s">
        <v>77</v>
      </c>
      <c r="C35" s="142" t="s">
        <v>376</v>
      </c>
      <c r="D35" s="31" t="s">
        <v>41</v>
      </c>
      <c r="E35" s="31" t="s">
        <v>41</v>
      </c>
      <c r="F35" s="31" t="str">
        <f>IF(E35="","",INDEX(DEFINITIONS!$E$25:$H$28,VLOOKUP(D35,DEFINITIONS!$C$25:$D$28,2,FALSE),HLOOKUP(E35,DEFINITIONS!$E$23:$H$24,2,FALSE)))</f>
        <v>Material</v>
      </c>
      <c r="G35" s="36" t="s">
        <v>554</v>
      </c>
      <c r="H35" s="130" t="s">
        <v>315</v>
      </c>
      <c r="I35" s="73" t="s">
        <v>62</v>
      </c>
      <c r="J35" s="323" t="s">
        <v>555</v>
      </c>
      <c r="K35" s="33"/>
      <c r="L35" s="33"/>
      <c r="M35" s="79"/>
      <c r="N35" s="79"/>
      <c r="O35" s="79"/>
      <c r="P35" s="109"/>
      <c r="Q35" s="121" t="s">
        <v>240</v>
      </c>
      <c r="R35" s="33"/>
      <c r="S35" s="204" t="s">
        <v>459</v>
      </c>
      <c r="T35" s="205"/>
    </row>
    <row r="36" spans="1:20" s="4" customFormat="1" ht="29" outlineLevel="1">
      <c r="A36" s="107" t="s">
        <v>154</v>
      </c>
      <c r="B36" s="94" t="s">
        <v>78</v>
      </c>
      <c r="C36" s="86"/>
      <c r="D36" s="50"/>
      <c r="E36" s="50"/>
      <c r="F36" s="50"/>
      <c r="G36" s="41"/>
      <c r="H36" s="134"/>
      <c r="I36" s="41"/>
      <c r="J36" s="41"/>
      <c r="K36" s="41"/>
      <c r="L36" s="41"/>
      <c r="M36" s="82"/>
      <c r="N36" s="82"/>
      <c r="O36" s="82"/>
      <c r="P36" s="102"/>
      <c r="Q36" s="120"/>
      <c r="R36" s="41"/>
      <c r="S36" s="184"/>
      <c r="T36" s="185"/>
    </row>
    <row r="37" spans="1:20" s="4" customFormat="1" ht="130.5" outlineLevel="1">
      <c r="A37" s="105" t="s">
        <v>155</v>
      </c>
      <c r="B37" s="76" t="s">
        <v>79</v>
      </c>
      <c r="C37" s="5" t="s">
        <v>378</v>
      </c>
      <c r="D37" s="31" t="s">
        <v>41</v>
      </c>
      <c r="E37" s="31" t="s">
        <v>41</v>
      </c>
      <c r="F37" s="31" t="str">
        <f>IF(E37="","",INDEX(DEFINITIONS!$E$25:$H$28,VLOOKUP(D37,DEFINITIONS!$C$25:$D$28,2,FALSE),HLOOKUP(E37,DEFINITIONS!$E$23:$H$24,2,FALSE)))</f>
        <v>Material</v>
      </c>
      <c r="G37" s="32" t="s">
        <v>556</v>
      </c>
      <c r="H37" s="135" t="s">
        <v>316</v>
      </c>
      <c r="I37" s="73" t="s">
        <v>62</v>
      </c>
      <c r="J37" s="32" t="s">
        <v>557</v>
      </c>
      <c r="K37" s="32"/>
      <c r="L37" s="32"/>
      <c r="M37" s="79"/>
      <c r="N37" s="79"/>
      <c r="O37" s="79"/>
      <c r="P37" s="5" t="s">
        <v>203</v>
      </c>
      <c r="Q37" s="118" t="s">
        <v>242</v>
      </c>
      <c r="R37" s="32"/>
      <c r="S37" s="204" t="s">
        <v>459</v>
      </c>
      <c r="T37" s="205"/>
    </row>
    <row r="38" spans="1:20" s="4" customFormat="1" ht="116" outlineLevel="1">
      <c r="A38" s="105" t="s">
        <v>156</v>
      </c>
      <c r="B38" s="76" t="s">
        <v>108</v>
      </c>
      <c r="C38" s="5" t="s">
        <v>379</v>
      </c>
      <c r="D38" s="31" t="s">
        <v>54</v>
      </c>
      <c r="E38" s="31" t="s">
        <v>54</v>
      </c>
      <c r="F38" s="31" t="str">
        <f>IF(E38="","",INDEX(DEFINITIONS!$E$25:$H$28,VLOOKUP(D38,DEFINITIONS!$C$25:$D$28,2,FALSE),HLOOKUP(E38,DEFINITIONS!$E$23:$H$24,2,FALSE)))</f>
        <v>Not material</v>
      </c>
      <c r="G38" s="32" t="s">
        <v>558</v>
      </c>
      <c r="H38" s="135" t="s">
        <v>317</v>
      </c>
      <c r="I38" s="73" t="s">
        <v>48</v>
      </c>
      <c r="J38" s="32" t="s">
        <v>559</v>
      </c>
      <c r="K38" s="32"/>
      <c r="L38" s="32"/>
      <c r="M38" s="79"/>
      <c r="N38" s="79"/>
      <c r="O38" s="79"/>
      <c r="P38" s="83" t="s">
        <v>204</v>
      </c>
      <c r="Q38" s="118" t="s">
        <v>241</v>
      </c>
      <c r="R38" s="32"/>
      <c r="S38" s="204" t="s">
        <v>459</v>
      </c>
      <c r="T38" s="205"/>
    </row>
    <row r="39" spans="1:20" s="4" customFormat="1" ht="275.5" outlineLevel="1">
      <c r="A39" s="111" t="s">
        <v>157</v>
      </c>
      <c r="B39" s="76" t="s">
        <v>10</v>
      </c>
      <c r="C39" s="5" t="s">
        <v>377</v>
      </c>
      <c r="D39" s="31" t="s">
        <v>41</v>
      </c>
      <c r="E39" s="31" t="s">
        <v>41</v>
      </c>
      <c r="F39" s="31" t="str">
        <f>IF(E39="","",INDEX(DEFINITIONS!$E$25:$H$28,VLOOKUP(D39,DEFINITIONS!$C$25:$D$28,2,FALSE),HLOOKUP(E39,DEFINITIONS!$E$23:$H$24,2,FALSE)))</f>
        <v>Material</v>
      </c>
      <c r="G39" s="34" t="s">
        <v>560</v>
      </c>
      <c r="H39" s="130" t="s">
        <v>109</v>
      </c>
      <c r="I39" s="73" t="s">
        <v>62</v>
      </c>
      <c r="J39" s="323" t="s">
        <v>561</v>
      </c>
      <c r="K39" s="34"/>
      <c r="L39" s="34"/>
      <c r="M39" s="79"/>
      <c r="N39" s="79"/>
      <c r="O39" s="79"/>
      <c r="P39" s="5" t="s">
        <v>205</v>
      </c>
      <c r="Q39" s="118" t="s">
        <v>243</v>
      </c>
      <c r="R39" s="34"/>
      <c r="S39" s="177" t="s">
        <v>462</v>
      </c>
      <c r="T39" s="178"/>
    </row>
    <row r="40" spans="1:20" s="4" customFormat="1" ht="246.5" outlineLevel="1">
      <c r="A40" s="111" t="s">
        <v>158</v>
      </c>
      <c r="B40" s="76" t="s">
        <v>25</v>
      </c>
      <c r="C40" s="5" t="s">
        <v>380</v>
      </c>
      <c r="D40" s="31" t="s">
        <v>41</v>
      </c>
      <c r="E40" s="31" t="s">
        <v>41</v>
      </c>
      <c r="F40" s="31" t="str">
        <f>IF(E40="","",INDEX(DEFINITIONS!$E$25:$H$28,VLOOKUP(D40,DEFINITIONS!$C$25:$D$28,2,FALSE),HLOOKUP(E40,DEFINITIONS!$E$23:$H$24,2,FALSE)))</f>
        <v>Material</v>
      </c>
      <c r="G40" s="34" t="s">
        <v>562</v>
      </c>
      <c r="H40" s="130" t="s">
        <v>318</v>
      </c>
      <c r="I40" s="73" t="s">
        <v>62</v>
      </c>
      <c r="J40" s="323" t="s">
        <v>563</v>
      </c>
      <c r="K40" s="34"/>
      <c r="L40" s="34"/>
      <c r="M40" s="79"/>
      <c r="N40" s="79"/>
      <c r="O40" s="79"/>
      <c r="P40" s="67"/>
      <c r="Q40" s="118" t="s">
        <v>244</v>
      </c>
      <c r="R40" s="34"/>
      <c r="S40" s="204" t="s">
        <v>459</v>
      </c>
      <c r="T40" s="205"/>
    </row>
    <row r="41" spans="1:20" s="4" customFormat="1" ht="217.5" outlineLevel="1">
      <c r="A41" s="105" t="s">
        <v>159</v>
      </c>
      <c r="B41" s="76" t="s">
        <v>11</v>
      </c>
      <c r="C41" s="5" t="s">
        <v>381</v>
      </c>
      <c r="D41" s="31" t="s">
        <v>42</v>
      </c>
      <c r="E41" s="31" t="s">
        <v>42</v>
      </c>
      <c r="F41" s="31" t="str">
        <f>IF(E41="","",INDEX(DEFINITIONS!$E$25:$H$28,VLOOKUP(D41,DEFINITIONS!$C$25:$D$28,2,FALSE),HLOOKUP(E41,DEFINITIONS!$E$23:$H$24,2,FALSE)))</f>
        <v>Highly material</v>
      </c>
      <c r="G41" s="34" t="s">
        <v>564</v>
      </c>
      <c r="H41" s="130" t="s">
        <v>319</v>
      </c>
      <c r="I41" s="73" t="s">
        <v>62</v>
      </c>
      <c r="J41" s="32" t="s">
        <v>565</v>
      </c>
      <c r="K41" s="32"/>
      <c r="L41" s="32"/>
      <c r="M41" s="79"/>
      <c r="N41" s="79"/>
      <c r="O41" s="79"/>
      <c r="P41" s="5" t="s">
        <v>206</v>
      </c>
      <c r="Q41" s="118" t="s">
        <v>246</v>
      </c>
      <c r="R41" s="32"/>
      <c r="S41" s="186" t="s">
        <v>463</v>
      </c>
      <c r="T41" s="187"/>
    </row>
    <row r="42" spans="1:20" s="4" customFormat="1" ht="87" outlineLevel="1">
      <c r="A42" s="105" t="s">
        <v>160</v>
      </c>
      <c r="B42" s="76" t="s">
        <v>80</v>
      </c>
      <c r="C42" s="5" t="s">
        <v>382</v>
      </c>
      <c r="D42" s="31" t="s">
        <v>41</v>
      </c>
      <c r="E42" s="31" t="s">
        <v>41</v>
      </c>
      <c r="F42" s="31" t="str">
        <f>IF(E42="","",INDEX(DEFINITIONS!$E$25:$H$28,VLOOKUP(D42,DEFINITIONS!$C$25:$D$28,2,FALSE),HLOOKUP(E42,DEFINITIONS!$E$23:$H$24,2,FALSE)))</f>
        <v>Material</v>
      </c>
      <c r="G42" s="32" t="s">
        <v>566</v>
      </c>
      <c r="H42" s="135" t="s">
        <v>320</v>
      </c>
      <c r="I42" s="73" t="s">
        <v>62</v>
      </c>
      <c r="J42" s="32" t="s">
        <v>567</v>
      </c>
      <c r="K42" s="32"/>
      <c r="L42" s="32"/>
      <c r="M42" s="79"/>
      <c r="N42" s="79"/>
      <c r="O42" s="79"/>
      <c r="P42" s="5" t="s">
        <v>207</v>
      </c>
      <c r="Q42" s="118" t="s">
        <v>247</v>
      </c>
      <c r="R42" s="32"/>
      <c r="S42" s="186" t="s">
        <v>465</v>
      </c>
      <c r="T42" s="187"/>
    </row>
    <row r="43" spans="1:20" s="4" customFormat="1" ht="116" outlineLevel="1">
      <c r="A43" s="105" t="s">
        <v>161</v>
      </c>
      <c r="B43" s="76" t="s">
        <v>26</v>
      </c>
      <c r="C43" s="5" t="s">
        <v>383</v>
      </c>
      <c r="D43" s="31" t="s">
        <v>42</v>
      </c>
      <c r="E43" s="31" t="s">
        <v>42</v>
      </c>
      <c r="F43" s="31" t="str">
        <f>IF(E43="","",INDEX(DEFINITIONS!$E$25:$H$28,VLOOKUP(D43,DEFINITIONS!$C$25:$D$28,2,FALSE),HLOOKUP(E43,DEFINITIONS!$E$23:$H$24,2,FALSE)))</f>
        <v>Highly material</v>
      </c>
      <c r="G43" s="32" t="s">
        <v>568</v>
      </c>
      <c r="H43" s="135" t="s">
        <v>321</v>
      </c>
      <c r="I43" s="73" t="s">
        <v>62</v>
      </c>
      <c r="J43" s="32" t="s">
        <v>569</v>
      </c>
      <c r="K43" s="32"/>
      <c r="L43" s="32"/>
      <c r="M43" s="79"/>
      <c r="N43" s="79"/>
      <c r="O43" s="79"/>
      <c r="P43" s="67"/>
      <c r="Q43" s="118" t="s">
        <v>248</v>
      </c>
      <c r="R43" s="32"/>
      <c r="S43" s="204" t="s">
        <v>459</v>
      </c>
      <c r="T43" s="205"/>
    </row>
    <row r="44" spans="1:20" s="4" customFormat="1" ht="246.5" outlineLevel="1">
      <c r="A44" s="105" t="s">
        <v>162</v>
      </c>
      <c r="B44" s="76" t="s">
        <v>82</v>
      </c>
      <c r="C44" s="5" t="s">
        <v>384</v>
      </c>
      <c r="D44" s="31" t="s">
        <v>42</v>
      </c>
      <c r="E44" s="31" t="s">
        <v>42</v>
      </c>
      <c r="F44" s="31" t="str">
        <f>IF(E44="","",INDEX(DEFINITIONS!$E$25:$H$28,VLOOKUP(D44,DEFINITIONS!$C$25:$D$28,2,FALSE),HLOOKUP(E44,DEFINITIONS!$E$23:$H$24,2,FALSE)))</f>
        <v>Highly material</v>
      </c>
      <c r="G44" s="32" t="s">
        <v>570</v>
      </c>
      <c r="H44" s="135" t="s">
        <v>322</v>
      </c>
      <c r="I44" s="73" t="s">
        <v>62</v>
      </c>
      <c r="J44" s="32" t="s">
        <v>571</v>
      </c>
      <c r="K44" s="32"/>
      <c r="L44" s="32"/>
      <c r="M44" s="79"/>
      <c r="N44" s="79"/>
      <c r="O44" s="79"/>
      <c r="P44" s="5" t="s">
        <v>208</v>
      </c>
      <c r="Q44" s="118" t="s">
        <v>249</v>
      </c>
      <c r="R44" s="32"/>
      <c r="S44" s="204" t="s">
        <v>459</v>
      </c>
      <c r="T44" s="205"/>
    </row>
    <row r="45" spans="1:20" s="4" customFormat="1" ht="145" outlineLevel="1">
      <c r="A45" s="105" t="s">
        <v>163</v>
      </c>
      <c r="B45" s="76" t="s">
        <v>81</v>
      </c>
      <c r="C45" s="5" t="s">
        <v>279</v>
      </c>
      <c r="D45" s="31" t="s">
        <v>41</v>
      </c>
      <c r="E45" s="31" t="s">
        <v>41</v>
      </c>
      <c r="F45" s="31" t="str">
        <f>IF(E45="","",INDEX(DEFINITIONS!$E$25:$H$28,VLOOKUP(D45,DEFINITIONS!$C$25:$D$28,2,FALSE),HLOOKUP(E45,DEFINITIONS!$E$23:$H$24,2,FALSE)))</f>
        <v>Material</v>
      </c>
      <c r="G45" s="32" t="s">
        <v>572</v>
      </c>
      <c r="H45" s="135" t="s">
        <v>323</v>
      </c>
      <c r="I45" s="73" t="s">
        <v>62</v>
      </c>
      <c r="J45" s="32" t="s">
        <v>573</v>
      </c>
      <c r="K45" s="32"/>
      <c r="L45" s="32"/>
      <c r="M45" s="79"/>
      <c r="N45" s="79"/>
      <c r="O45" s="79"/>
      <c r="P45" s="5" t="s">
        <v>209</v>
      </c>
      <c r="Q45" s="118" t="s">
        <v>250</v>
      </c>
      <c r="R45" s="32"/>
      <c r="S45" s="204" t="s">
        <v>459</v>
      </c>
      <c r="T45" s="205"/>
    </row>
    <row r="46" spans="1:20" s="4" customFormat="1" outlineLevel="1">
      <c r="A46" s="107" t="s">
        <v>164</v>
      </c>
      <c r="B46" s="94" t="s">
        <v>83</v>
      </c>
      <c r="C46" s="86"/>
      <c r="D46" s="50"/>
      <c r="E46" s="50"/>
      <c r="F46" s="50"/>
      <c r="G46" s="41"/>
      <c r="H46" s="134"/>
      <c r="I46" s="41"/>
      <c r="J46" s="41"/>
      <c r="K46" s="41"/>
      <c r="L46" s="41"/>
      <c r="M46" s="82"/>
      <c r="N46" s="82"/>
      <c r="O46" s="82"/>
      <c r="P46" s="102"/>
      <c r="Q46" s="120"/>
      <c r="R46" s="41"/>
      <c r="S46" s="184"/>
      <c r="T46" s="185"/>
    </row>
    <row r="47" spans="1:20" s="4" customFormat="1" ht="232" outlineLevel="1">
      <c r="A47" s="111" t="s">
        <v>165</v>
      </c>
      <c r="B47" s="76" t="s">
        <v>27</v>
      </c>
      <c r="C47" s="5" t="s">
        <v>389</v>
      </c>
      <c r="D47" s="31" t="s">
        <v>40</v>
      </c>
      <c r="E47" s="31" t="s">
        <v>40</v>
      </c>
      <c r="F47" s="31" t="str">
        <f>IF(E47="","",INDEX(DEFINITIONS!$E$25:$H$28,VLOOKUP(D47,DEFINITIONS!$C$25:$D$28,2,FALSE),HLOOKUP(E47,DEFINITIONS!$E$23:$H$24,2,FALSE)))</f>
        <v>Low materiality</v>
      </c>
      <c r="G47" s="32" t="s">
        <v>519</v>
      </c>
      <c r="H47" s="135" t="s">
        <v>324</v>
      </c>
      <c r="I47" s="73" t="s">
        <v>62</v>
      </c>
      <c r="J47" s="323" t="s">
        <v>574</v>
      </c>
      <c r="K47" s="32"/>
      <c r="L47" s="32"/>
      <c r="M47" s="79"/>
      <c r="N47" s="79"/>
      <c r="O47" s="79"/>
      <c r="P47" s="5" t="s">
        <v>125</v>
      </c>
      <c r="Q47" s="118" t="s">
        <v>251</v>
      </c>
      <c r="R47" s="32"/>
      <c r="S47" s="204" t="s">
        <v>459</v>
      </c>
      <c r="T47" s="205"/>
    </row>
    <row r="48" spans="1:20" s="4" customFormat="1" ht="130.5" outlineLevel="1">
      <c r="A48" s="111" t="s">
        <v>166</v>
      </c>
      <c r="B48" s="76" t="s">
        <v>84</v>
      </c>
      <c r="C48" s="5" t="s">
        <v>385</v>
      </c>
      <c r="D48" s="31" t="s">
        <v>40</v>
      </c>
      <c r="E48" s="31" t="s">
        <v>40</v>
      </c>
      <c r="F48" s="31" t="str">
        <f>IF(E48="","",INDEX(DEFINITIONS!$E$25:$H$28,VLOOKUP(D48,DEFINITIONS!$C$25:$D$28,2,FALSE),HLOOKUP(E48,DEFINITIONS!$E$23:$H$24,2,FALSE)))</f>
        <v>Low materiality</v>
      </c>
      <c r="G48" s="32" t="s">
        <v>575</v>
      </c>
      <c r="H48" s="135" t="s">
        <v>325</v>
      </c>
      <c r="I48" s="73" t="s">
        <v>62</v>
      </c>
      <c r="J48" s="33" t="s">
        <v>576</v>
      </c>
      <c r="K48" s="33"/>
      <c r="L48" s="33"/>
      <c r="M48" s="79"/>
      <c r="N48" s="79"/>
      <c r="O48" s="79"/>
      <c r="P48" s="67"/>
      <c r="Q48" s="118" t="s">
        <v>252</v>
      </c>
      <c r="R48" s="33"/>
      <c r="S48" s="204" t="s">
        <v>459</v>
      </c>
      <c r="T48" s="205"/>
    </row>
    <row r="49" spans="1:20" s="4" customFormat="1" ht="87" outlineLevel="1">
      <c r="A49" s="105" t="s">
        <v>167</v>
      </c>
      <c r="B49" s="76" t="s">
        <v>19</v>
      </c>
      <c r="C49" s="5" t="s">
        <v>386</v>
      </c>
      <c r="D49" s="31" t="s">
        <v>40</v>
      </c>
      <c r="E49" s="31" t="s">
        <v>40</v>
      </c>
      <c r="F49" s="31" t="str">
        <f>IF(E49="","",INDEX(DEFINITIONS!$E$25:$H$28,VLOOKUP(D49,DEFINITIONS!$C$25:$D$28,2,FALSE),HLOOKUP(E49,DEFINITIONS!$E$23:$H$24,2,FALSE)))</f>
        <v>Low materiality</v>
      </c>
      <c r="G49" s="36" t="s">
        <v>577</v>
      </c>
      <c r="H49" s="130" t="s">
        <v>326</v>
      </c>
      <c r="I49" s="73" t="s">
        <v>62</v>
      </c>
      <c r="J49" s="32" t="s">
        <v>578</v>
      </c>
      <c r="K49" s="32"/>
      <c r="L49" s="32"/>
      <c r="M49" s="79"/>
      <c r="N49" s="79"/>
      <c r="O49" s="79"/>
      <c r="P49" s="5" t="s">
        <v>210</v>
      </c>
      <c r="Q49" s="118" t="s">
        <v>253</v>
      </c>
      <c r="R49" s="32"/>
      <c r="S49" s="204" t="s">
        <v>459</v>
      </c>
      <c r="T49" s="205"/>
    </row>
    <row r="50" spans="1:20" s="4" customFormat="1" ht="145" outlineLevel="1">
      <c r="A50" s="105" t="s">
        <v>168</v>
      </c>
      <c r="B50" s="76" t="s">
        <v>85</v>
      </c>
      <c r="C50" s="5" t="s">
        <v>387</v>
      </c>
      <c r="D50" s="31" t="s">
        <v>40</v>
      </c>
      <c r="E50" s="31" t="s">
        <v>40</v>
      </c>
      <c r="F50" s="31" t="str">
        <f>IF(E50="","",INDEX(DEFINITIONS!$E$25:$H$28,VLOOKUP(D50,DEFINITIONS!$C$25:$D$28,2,FALSE),HLOOKUP(E50,DEFINITIONS!$E$23:$H$24,2,FALSE)))</f>
        <v>Low materiality</v>
      </c>
      <c r="G50" s="36" t="s">
        <v>579</v>
      </c>
      <c r="H50" s="130" t="s">
        <v>327</v>
      </c>
      <c r="I50" s="73" t="s">
        <v>48</v>
      </c>
      <c r="J50" s="33" t="s">
        <v>580</v>
      </c>
      <c r="K50" s="33"/>
      <c r="L50" s="33"/>
      <c r="M50" s="79"/>
      <c r="N50" s="79"/>
      <c r="O50" s="79"/>
      <c r="P50" s="5" t="s">
        <v>211</v>
      </c>
      <c r="Q50" s="118" t="s">
        <v>254</v>
      </c>
      <c r="R50" s="33"/>
      <c r="S50" s="204" t="s">
        <v>459</v>
      </c>
      <c r="T50" s="205"/>
    </row>
    <row r="51" spans="1:20" s="4" customFormat="1" ht="72.5" outlineLevel="1">
      <c r="A51" s="111" t="s">
        <v>169</v>
      </c>
      <c r="B51" s="76" t="s">
        <v>86</v>
      </c>
      <c r="C51" s="5" t="s">
        <v>388</v>
      </c>
      <c r="D51" s="31" t="s">
        <v>41</v>
      </c>
      <c r="E51" s="31" t="s">
        <v>41</v>
      </c>
      <c r="F51" s="31" t="str">
        <f>IF(E51="","",INDEX(DEFINITIONS!$E$25:$H$28,VLOOKUP(D51,DEFINITIONS!$C$25:$D$28,2,FALSE),HLOOKUP(E51,DEFINITIONS!$E$23:$H$24,2,FALSE)))</f>
        <v>Material</v>
      </c>
      <c r="G51" s="36" t="s">
        <v>581</v>
      </c>
      <c r="H51" s="130" t="s">
        <v>328</v>
      </c>
      <c r="I51" s="73" t="s">
        <v>62</v>
      </c>
      <c r="J51" s="33" t="s">
        <v>582</v>
      </c>
      <c r="K51" s="33"/>
      <c r="L51" s="33"/>
      <c r="M51" s="79"/>
      <c r="N51" s="79"/>
      <c r="O51" s="79"/>
      <c r="P51" s="67"/>
      <c r="Q51" s="118" t="s">
        <v>245</v>
      </c>
      <c r="R51" s="33"/>
      <c r="S51" s="204" t="s">
        <v>459</v>
      </c>
      <c r="T51" s="205"/>
    </row>
    <row r="52" spans="1:20" s="4" customFormat="1" ht="29" outlineLevel="1">
      <c r="A52" s="107" t="s">
        <v>170</v>
      </c>
      <c r="B52" s="94" t="s">
        <v>281</v>
      </c>
      <c r="C52" s="86"/>
      <c r="D52" s="50"/>
      <c r="E52" s="50"/>
      <c r="F52" s="50"/>
      <c r="G52" s="42"/>
      <c r="H52" s="136"/>
      <c r="I52" s="53"/>
      <c r="J52" s="42"/>
      <c r="K52" s="42"/>
      <c r="L52" s="42"/>
      <c r="M52" s="53"/>
      <c r="N52" s="53"/>
      <c r="O52" s="53"/>
      <c r="P52" s="87"/>
      <c r="Q52" s="122"/>
      <c r="R52" s="42"/>
      <c r="S52" s="188"/>
      <c r="T52" s="189"/>
    </row>
    <row r="53" spans="1:20" s="4" customFormat="1" ht="72.5" outlineLevel="1">
      <c r="A53" s="106" t="s">
        <v>171</v>
      </c>
      <c r="B53" s="76" t="s">
        <v>87</v>
      </c>
      <c r="C53" s="5" t="s">
        <v>390</v>
      </c>
      <c r="D53" s="31" t="s">
        <v>54</v>
      </c>
      <c r="E53" s="31" t="s">
        <v>54</v>
      </c>
      <c r="F53" s="31" t="str">
        <f>IF(E53="","",INDEX(DEFINITIONS!$E$25:$H$28,VLOOKUP(D53,DEFINITIONS!$C$25:$D$28,2,FALSE),HLOOKUP(E53,DEFINITIONS!$E$23:$H$24,2,FALSE)))</f>
        <v>Not material</v>
      </c>
      <c r="G53" s="36" t="s">
        <v>583</v>
      </c>
      <c r="H53" s="130" t="s">
        <v>329</v>
      </c>
      <c r="I53" s="73" t="s">
        <v>48</v>
      </c>
      <c r="J53" s="34" t="s">
        <v>584</v>
      </c>
      <c r="K53" s="34"/>
      <c r="L53" s="34"/>
      <c r="M53" s="79"/>
      <c r="N53" s="79"/>
      <c r="O53" s="79"/>
      <c r="P53" s="5" t="s">
        <v>212</v>
      </c>
      <c r="Q53" s="118" t="s">
        <v>255</v>
      </c>
      <c r="R53" s="34"/>
      <c r="S53" s="204" t="s">
        <v>459</v>
      </c>
      <c r="T53" s="205"/>
    </row>
    <row r="54" spans="1:20" s="4" customFormat="1" ht="261" outlineLevel="1">
      <c r="A54" s="106" t="s">
        <v>172</v>
      </c>
      <c r="B54" s="76" t="s">
        <v>88</v>
      </c>
      <c r="C54" s="5" t="s">
        <v>403</v>
      </c>
      <c r="D54" s="31" t="s">
        <v>42</v>
      </c>
      <c r="E54" s="31" t="s">
        <v>42</v>
      </c>
      <c r="F54" s="31" t="str">
        <f>IF(E54="","",INDEX(DEFINITIONS!$E$25:$H$28,VLOOKUP(D54,DEFINITIONS!$C$25:$D$28,2,FALSE),HLOOKUP(E54,DEFINITIONS!$E$23:$H$24,2,FALSE)))</f>
        <v>Highly material</v>
      </c>
      <c r="G54" s="36" t="s">
        <v>585</v>
      </c>
      <c r="H54" s="137" t="s">
        <v>112</v>
      </c>
      <c r="I54" s="151"/>
      <c r="J54" s="34" t="s">
        <v>586</v>
      </c>
      <c r="K54" s="34"/>
      <c r="L54" s="34"/>
      <c r="M54" s="79"/>
      <c r="N54" s="79"/>
      <c r="O54" s="79"/>
      <c r="P54" s="67"/>
      <c r="Q54" s="118" t="s">
        <v>256</v>
      </c>
      <c r="R54" s="34"/>
      <c r="S54" s="177" t="s">
        <v>466</v>
      </c>
      <c r="T54" s="178"/>
    </row>
    <row r="55" spans="1:20" s="4" customFormat="1" ht="87" outlineLevel="1">
      <c r="A55" s="106" t="s">
        <v>173</v>
      </c>
      <c r="B55" s="76" t="s">
        <v>110</v>
      </c>
      <c r="C55" s="5" t="s">
        <v>391</v>
      </c>
      <c r="D55" s="31" t="s">
        <v>42</v>
      </c>
      <c r="E55" s="31" t="s">
        <v>42</v>
      </c>
      <c r="F55" s="31" t="str">
        <f>IF(E55="","",INDEX(DEFINITIONS!$E$25:$H$28,VLOOKUP(D55,DEFINITIONS!$C$25:$D$28,2,FALSE),HLOOKUP(E55,DEFINITIONS!$E$23:$H$24,2,FALSE)))</f>
        <v>Highly material</v>
      </c>
      <c r="G55" s="32" t="s">
        <v>587</v>
      </c>
      <c r="H55" s="135" t="s">
        <v>330</v>
      </c>
      <c r="I55" s="73" t="s">
        <v>62</v>
      </c>
      <c r="J55" s="32" t="s">
        <v>513</v>
      </c>
      <c r="K55" s="32"/>
      <c r="L55" s="32"/>
      <c r="M55" s="79"/>
      <c r="N55" s="79"/>
      <c r="O55" s="79"/>
      <c r="P55" s="5" t="s">
        <v>213</v>
      </c>
      <c r="Q55" s="118" t="s">
        <v>257</v>
      </c>
      <c r="R55" s="32"/>
      <c r="S55" s="204" t="s">
        <v>459</v>
      </c>
      <c r="T55" s="205"/>
    </row>
    <row r="56" spans="1:20" s="4" customFormat="1" ht="232" outlineLevel="1">
      <c r="A56" s="106"/>
      <c r="B56" s="76" t="s">
        <v>89</v>
      </c>
      <c r="C56" s="5" t="s">
        <v>404</v>
      </c>
      <c r="D56" s="31" t="s">
        <v>40</v>
      </c>
      <c r="E56" s="31" t="s">
        <v>40</v>
      </c>
      <c r="F56" s="31" t="str">
        <f>IF(E56="","",INDEX(DEFINITIONS!$E$25:$H$28,VLOOKUP(D56,DEFINITIONS!$C$25:$D$28,2,FALSE),HLOOKUP(E56,DEFINITIONS!$E$23:$H$24,2,FALSE)))</f>
        <v>Low materiality</v>
      </c>
      <c r="G56" s="34" t="s">
        <v>588</v>
      </c>
      <c r="H56" s="137" t="s">
        <v>111</v>
      </c>
      <c r="I56" s="73" t="s">
        <v>410</v>
      </c>
      <c r="J56" s="33" t="s">
        <v>589</v>
      </c>
      <c r="K56" s="33"/>
      <c r="L56" s="33"/>
      <c r="M56" s="79"/>
      <c r="N56" s="79"/>
      <c r="O56" s="79"/>
      <c r="P56" s="67"/>
      <c r="Q56" s="118" t="s">
        <v>258</v>
      </c>
      <c r="R56" s="33"/>
      <c r="S56" s="177" t="s">
        <v>466</v>
      </c>
      <c r="T56" s="181"/>
    </row>
    <row r="57" spans="1:20" s="4" customFormat="1" ht="29" outlineLevel="1">
      <c r="A57" s="107" t="s">
        <v>175</v>
      </c>
      <c r="B57" s="94" t="s">
        <v>28</v>
      </c>
      <c r="C57" s="102"/>
      <c r="D57" s="57"/>
      <c r="E57" s="57"/>
      <c r="F57" s="57"/>
      <c r="G57" s="43"/>
      <c r="H57" s="138"/>
      <c r="I57" s="54"/>
      <c r="J57" s="43"/>
      <c r="K57" s="43"/>
      <c r="L57" s="43"/>
      <c r="M57" s="54"/>
      <c r="N57" s="54"/>
      <c r="O57" s="54"/>
      <c r="P57" s="87"/>
      <c r="Q57" s="122"/>
      <c r="R57" s="43"/>
      <c r="S57" s="190"/>
      <c r="T57" s="191"/>
    </row>
    <row r="58" spans="1:20" s="4" customFormat="1" ht="362.5" outlineLevel="1">
      <c r="A58" s="105" t="s">
        <v>176</v>
      </c>
      <c r="B58" s="76" t="s">
        <v>90</v>
      </c>
      <c r="C58" s="5" t="s">
        <v>392</v>
      </c>
      <c r="D58" s="31" t="s">
        <v>41</v>
      </c>
      <c r="E58" s="31" t="s">
        <v>41</v>
      </c>
      <c r="F58" s="31" t="str">
        <f>IF(E58="","",INDEX(DEFINITIONS!$E$25:$H$28,VLOOKUP(D58,DEFINITIONS!$C$25:$D$28,2,FALSE),HLOOKUP(E58,DEFINITIONS!$E$23:$H$24,2,FALSE)))</f>
        <v>Material</v>
      </c>
      <c r="G58" s="34" t="s">
        <v>590</v>
      </c>
      <c r="H58" s="137" t="s">
        <v>331</v>
      </c>
      <c r="I58" s="73" t="s">
        <v>48</v>
      </c>
      <c r="J58" s="33" t="s">
        <v>591</v>
      </c>
      <c r="K58" s="33"/>
      <c r="L58" s="33"/>
      <c r="M58" s="79"/>
      <c r="N58" s="79"/>
      <c r="O58" s="79"/>
      <c r="P58" s="67"/>
      <c r="Q58" s="118" t="s">
        <v>259</v>
      </c>
      <c r="R58" s="33"/>
      <c r="S58" s="177" t="s">
        <v>466</v>
      </c>
      <c r="T58" s="181"/>
    </row>
    <row r="59" spans="1:20" s="4" customFormat="1" ht="203" outlineLevel="1">
      <c r="A59" s="105" t="s">
        <v>177</v>
      </c>
      <c r="B59" s="76" t="s">
        <v>91</v>
      </c>
      <c r="C59" s="5" t="s">
        <v>416</v>
      </c>
      <c r="D59" s="31" t="s">
        <v>42</v>
      </c>
      <c r="E59" s="31" t="s">
        <v>42</v>
      </c>
      <c r="F59" s="31" t="str">
        <f>IF(E59="","",INDEX(DEFINITIONS!$E$25:$H$28,VLOOKUP(D59,DEFINITIONS!$C$25:$D$28,2,FALSE),HLOOKUP(E59,DEFINITIONS!$E$23:$H$24,2,FALSE)))</f>
        <v>Highly material</v>
      </c>
      <c r="G59" s="34" t="s">
        <v>592</v>
      </c>
      <c r="H59" s="137" t="s">
        <v>113</v>
      </c>
      <c r="I59" s="73" t="s">
        <v>411</v>
      </c>
      <c r="J59" s="33" t="s">
        <v>593</v>
      </c>
      <c r="K59" s="33"/>
      <c r="L59" s="33"/>
      <c r="M59" s="79"/>
      <c r="N59" s="79"/>
      <c r="O59" s="79"/>
      <c r="P59" s="67"/>
      <c r="Q59" s="117"/>
      <c r="R59" s="33"/>
      <c r="S59" s="177" t="s">
        <v>466</v>
      </c>
      <c r="T59" s="181"/>
    </row>
    <row r="60" spans="1:20" s="4" customFormat="1" ht="409.5" outlineLevel="1">
      <c r="A60" s="105" t="s">
        <v>178</v>
      </c>
      <c r="B60" s="76" t="s">
        <v>92</v>
      </c>
      <c r="C60" s="5" t="s">
        <v>393</v>
      </c>
      <c r="D60" s="31" t="s">
        <v>41</v>
      </c>
      <c r="E60" s="31" t="s">
        <v>40</v>
      </c>
      <c r="F60" s="31" t="str">
        <f>IF(E60="","",INDEX(DEFINITIONS!$E$25:$H$28,VLOOKUP(D60,DEFINITIONS!$C$25:$D$28,2,FALSE),HLOOKUP(E60,DEFINITIONS!$E$23:$H$24,2,FALSE)))</f>
        <v>Material</v>
      </c>
      <c r="G60" s="32" t="s">
        <v>594</v>
      </c>
      <c r="H60" s="135" t="s">
        <v>332</v>
      </c>
      <c r="I60" s="73" t="s">
        <v>62</v>
      </c>
      <c r="J60" s="34" t="s">
        <v>595</v>
      </c>
      <c r="K60" s="34"/>
      <c r="L60" s="34"/>
      <c r="M60" s="79"/>
      <c r="N60" s="79"/>
      <c r="O60" s="79"/>
      <c r="P60" s="5" t="s">
        <v>214</v>
      </c>
      <c r="Q60" s="118" t="s">
        <v>260</v>
      </c>
      <c r="R60" s="34"/>
      <c r="S60" s="177" t="s">
        <v>469</v>
      </c>
      <c r="T60" s="178"/>
    </row>
    <row r="61" spans="1:20" s="4" customFormat="1">
      <c r="A61" s="108"/>
      <c r="B61" s="74" t="s">
        <v>29</v>
      </c>
      <c r="C61" s="88"/>
      <c r="D61" s="51"/>
      <c r="E61" s="51"/>
      <c r="F61" s="51"/>
      <c r="G61" s="44"/>
      <c r="H61" s="139"/>
      <c r="I61" s="55"/>
      <c r="J61" s="44"/>
      <c r="K61" s="44"/>
      <c r="L61" s="44"/>
      <c r="M61" s="55"/>
      <c r="N61" s="55"/>
      <c r="O61" s="55"/>
      <c r="P61" s="89"/>
      <c r="Q61" s="123"/>
      <c r="R61" s="44"/>
      <c r="S61" s="192"/>
      <c r="T61" s="193"/>
    </row>
    <row r="62" spans="1:20" s="4" customFormat="1" outlineLevel="1">
      <c r="A62" s="108" t="s">
        <v>179</v>
      </c>
      <c r="B62" s="74" t="s">
        <v>12</v>
      </c>
      <c r="C62" s="88"/>
      <c r="D62" s="51"/>
      <c r="E62" s="51"/>
      <c r="F62" s="51"/>
      <c r="G62" s="44"/>
      <c r="H62" s="139"/>
      <c r="I62" s="55"/>
      <c r="J62" s="44"/>
      <c r="K62" s="44"/>
      <c r="L62" s="44"/>
      <c r="M62" s="55"/>
      <c r="N62" s="55"/>
      <c r="O62" s="55"/>
      <c r="P62" s="89"/>
      <c r="Q62" s="123"/>
      <c r="R62" s="44"/>
      <c r="S62" s="192"/>
      <c r="T62" s="193"/>
    </row>
    <row r="63" spans="1:20" s="4" customFormat="1" ht="232" outlineLevel="1">
      <c r="A63" s="111" t="s">
        <v>180</v>
      </c>
      <c r="B63" s="77" t="s">
        <v>261</v>
      </c>
      <c r="C63" s="5" t="s">
        <v>405</v>
      </c>
      <c r="D63" s="31" t="s">
        <v>42</v>
      </c>
      <c r="E63" s="31" t="s">
        <v>41</v>
      </c>
      <c r="F63" s="31" t="str">
        <f>IF(E63="","",INDEX(DEFINITIONS!$E$25:$H$28,VLOOKUP(D63,DEFINITIONS!$C$25:$D$28,2,FALSE),HLOOKUP(E63,DEFINITIONS!$E$23:$H$24,2,FALSE)))</f>
        <v>Highly material</v>
      </c>
      <c r="G63" s="36" t="s">
        <v>596</v>
      </c>
      <c r="H63" s="137" t="s">
        <v>333</v>
      </c>
      <c r="I63" s="73" t="s">
        <v>410</v>
      </c>
      <c r="J63" s="45" t="s">
        <v>597</v>
      </c>
      <c r="K63" s="45"/>
      <c r="L63" s="45"/>
      <c r="M63" s="79"/>
      <c r="N63" s="79"/>
      <c r="O63" s="79"/>
      <c r="P63" s="110"/>
      <c r="Q63" s="124" t="s">
        <v>262</v>
      </c>
      <c r="R63" s="45"/>
      <c r="S63" s="177" t="s">
        <v>466</v>
      </c>
      <c r="T63" s="194"/>
    </row>
    <row r="64" spans="1:20" s="4" customFormat="1" ht="377" outlineLevel="1">
      <c r="A64" s="111" t="s">
        <v>181</v>
      </c>
      <c r="B64" s="77" t="s">
        <v>263</v>
      </c>
      <c r="C64" s="5" t="s">
        <v>394</v>
      </c>
      <c r="D64" s="31" t="s">
        <v>41</v>
      </c>
      <c r="E64" s="31" t="s">
        <v>41</v>
      </c>
      <c r="F64" s="31" t="str">
        <f>IF(E64="","",INDEX(DEFINITIONS!$E$25:$H$28,VLOOKUP(D64,DEFINITIONS!$C$25:$D$28,2,FALSE),HLOOKUP(E64,DEFINITIONS!$E$23:$H$24,2,FALSE)))</f>
        <v>Material</v>
      </c>
      <c r="G64" s="36" t="s">
        <v>598</v>
      </c>
      <c r="H64" s="137" t="s">
        <v>334</v>
      </c>
      <c r="I64" s="73" t="s">
        <v>409</v>
      </c>
      <c r="J64" s="36" t="s">
        <v>599</v>
      </c>
      <c r="K64" s="36"/>
      <c r="L64" s="36"/>
      <c r="M64" s="79"/>
      <c r="N64" s="79"/>
      <c r="O64" s="79"/>
      <c r="P64" s="67"/>
      <c r="Q64" s="124" t="s">
        <v>262</v>
      </c>
      <c r="R64" s="36"/>
      <c r="S64" s="177" t="s">
        <v>466</v>
      </c>
      <c r="T64" s="176"/>
    </row>
    <row r="65" spans="1:20" s="4" customFormat="1" ht="29" outlineLevel="1">
      <c r="A65" s="108" t="s">
        <v>182</v>
      </c>
      <c r="B65" s="74" t="s">
        <v>30</v>
      </c>
      <c r="C65" s="88"/>
      <c r="D65" s="51"/>
      <c r="E65" s="51"/>
      <c r="F65" s="51" t="str">
        <f>IF(E65="","",INDEX(DEFINITIONS!$E$25:$H$28,VLOOKUP(D65,DEFINITIONS!$C$25:$D$28,2,FALSE),HLOOKUP(E65,DEFINITIONS!$E$23:$H$24,2,FALSE)))</f>
        <v/>
      </c>
      <c r="G65" s="44"/>
      <c r="H65" s="139"/>
      <c r="I65" s="55"/>
      <c r="J65" s="44"/>
      <c r="K65" s="44"/>
      <c r="L65" s="44"/>
      <c r="M65" s="55"/>
      <c r="N65" s="55"/>
      <c r="O65" s="55"/>
      <c r="P65" s="89"/>
      <c r="Q65" s="123"/>
      <c r="R65" s="44"/>
      <c r="S65" s="192"/>
      <c r="T65" s="193"/>
    </row>
    <row r="66" spans="1:20" s="4" customFormat="1" ht="203" outlineLevel="1">
      <c r="A66" s="111" t="s">
        <v>183</v>
      </c>
      <c r="B66" s="77" t="s">
        <v>31</v>
      </c>
      <c r="C66" s="5" t="s">
        <v>395</v>
      </c>
      <c r="D66" s="31" t="s">
        <v>41</v>
      </c>
      <c r="E66" s="31" t="s">
        <v>40</v>
      </c>
      <c r="F66" s="31" t="str">
        <f>IF(E66="","",INDEX(DEFINITIONS!$E$25:$H$28,VLOOKUP(D66,DEFINITIONS!$C$25:$D$28,2,FALSE),HLOOKUP(E66,DEFINITIONS!$E$23:$H$24,2,FALSE)))</f>
        <v>Material</v>
      </c>
      <c r="G66" s="34" t="s">
        <v>600</v>
      </c>
      <c r="H66" s="130" t="s">
        <v>335</v>
      </c>
      <c r="I66" s="73" t="s">
        <v>62</v>
      </c>
      <c r="J66" s="33" t="s">
        <v>514</v>
      </c>
      <c r="K66" s="33"/>
      <c r="L66" s="33"/>
      <c r="M66" s="79"/>
      <c r="N66" s="79"/>
      <c r="O66" s="79"/>
      <c r="P66" s="67"/>
      <c r="Q66" s="117" t="s">
        <v>264</v>
      </c>
      <c r="R66" s="33"/>
      <c r="S66" s="211" t="s">
        <v>459</v>
      </c>
      <c r="T66" s="212"/>
    </row>
    <row r="67" spans="1:20" s="4" customFormat="1" ht="409.5" outlineLevel="1">
      <c r="A67" s="111" t="s">
        <v>184</v>
      </c>
      <c r="B67" s="77" t="s">
        <v>93</v>
      </c>
      <c r="C67" s="5" t="s">
        <v>402</v>
      </c>
      <c r="D67" s="31" t="s">
        <v>41</v>
      </c>
      <c r="E67" s="31" t="s">
        <v>40</v>
      </c>
      <c r="F67" s="31" t="str">
        <f>IF(E67="","",INDEX(DEFINITIONS!$E$25:$H$28,VLOOKUP(D67,DEFINITIONS!$C$25:$D$28,2,FALSE),HLOOKUP(E67,DEFINITIONS!$E$23:$H$24,2,FALSE)))</f>
        <v>Material</v>
      </c>
      <c r="G67" s="34" t="s">
        <v>518</v>
      </c>
      <c r="H67" s="137" t="s">
        <v>336</v>
      </c>
      <c r="I67" s="73" t="s">
        <v>409</v>
      </c>
      <c r="J67" s="34" t="s">
        <v>601</v>
      </c>
      <c r="K67" s="34"/>
      <c r="L67" s="34"/>
      <c r="M67" s="79"/>
      <c r="N67" s="79"/>
      <c r="O67" s="79"/>
      <c r="P67" s="67"/>
      <c r="Q67" s="117" t="s">
        <v>265</v>
      </c>
      <c r="R67" s="34"/>
      <c r="S67" s="177" t="s">
        <v>466</v>
      </c>
      <c r="T67" s="178"/>
    </row>
    <row r="68" spans="1:20" s="4" customFormat="1" ht="72.5" outlineLevel="1">
      <c r="A68" s="106" t="s">
        <v>185</v>
      </c>
      <c r="B68" s="77" t="s">
        <v>13</v>
      </c>
      <c r="C68" s="5" t="s">
        <v>396</v>
      </c>
      <c r="D68" s="31" t="s">
        <v>54</v>
      </c>
      <c r="E68" s="31" t="s">
        <v>54</v>
      </c>
      <c r="F68" s="31" t="str">
        <f>IF(E68="","",INDEX(DEFINITIONS!$E$25:$H$28,VLOOKUP(D68,DEFINITIONS!$C$25:$D$28,2,FALSE),HLOOKUP(E68,DEFINITIONS!$E$23:$H$24,2,FALSE)))</f>
        <v>Not material</v>
      </c>
      <c r="G68" s="34" t="s">
        <v>602</v>
      </c>
      <c r="H68" s="130" t="s">
        <v>337</v>
      </c>
      <c r="I68" s="73" t="s">
        <v>48</v>
      </c>
      <c r="J68" s="34" t="s">
        <v>603</v>
      </c>
      <c r="K68" s="34"/>
      <c r="L68" s="34"/>
      <c r="M68" s="79"/>
      <c r="N68" s="79"/>
      <c r="O68" s="79"/>
      <c r="P68" s="5" t="s">
        <v>215</v>
      </c>
      <c r="Q68" s="118" t="s">
        <v>266</v>
      </c>
      <c r="R68" s="34"/>
      <c r="S68" s="211" t="s">
        <v>459</v>
      </c>
      <c r="T68" s="212"/>
    </row>
    <row r="69" spans="1:20" s="4" customFormat="1" outlineLevel="1">
      <c r="A69" s="108" t="s">
        <v>186</v>
      </c>
      <c r="B69" s="74" t="s">
        <v>32</v>
      </c>
      <c r="C69" s="89"/>
      <c r="D69" s="6"/>
      <c r="E69" s="6"/>
      <c r="F69" s="6" t="str">
        <f>IF(E69="","",INDEX(DEFINITIONS!$E$25:$H$28,VLOOKUP(D69,DEFINITIONS!$C$25:$D$28,2,FALSE),HLOOKUP(E69,DEFINITIONS!$E$23:$H$24,2,FALSE)))</f>
        <v/>
      </c>
      <c r="G69" s="46"/>
      <c r="H69" s="140"/>
      <c r="I69" s="56"/>
      <c r="J69" s="46"/>
      <c r="K69" s="46"/>
      <c r="L69" s="46"/>
      <c r="M69" s="56"/>
      <c r="N69" s="56"/>
      <c r="O69" s="56"/>
      <c r="P69" s="89"/>
      <c r="Q69" s="123"/>
      <c r="R69" s="46"/>
      <c r="S69" s="195"/>
      <c r="T69" s="196"/>
    </row>
    <row r="70" spans="1:20" s="4" customFormat="1" ht="116" outlineLevel="1">
      <c r="A70" s="111" t="s">
        <v>187</v>
      </c>
      <c r="B70" s="77" t="s">
        <v>94</v>
      </c>
      <c r="C70" s="5" t="s">
        <v>397</v>
      </c>
      <c r="D70" s="31" t="s">
        <v>40</v>
      </c>
      <c r="E70" s="31" t="s">
        <v>40</v>
      </c>
      <c r="F70" s="31" t="str">
        <f>IF(E70="","",INDEX(DEFINITIONS!$E$25:$H$28,VLOOKUP(D70,DEFINITIONS!$C$25:$D$28,2,FALSE),HLOOKUP(E70,DEFINITIONS!$E$23:$H$24,2,FALSE)))</f>
        <v>Low materiality</v>
      </c>
      <c r="G70" s="36" t="s">
        <v>604</v>
      </c>
      <c r="H70" s="130" t="s">
        <v>338</v>
      </c>
      <c r="I70" s="73" t="s">
        <v>62</v>
      </c>
      <c r="J70" s="34" t="s">
        <v>605</v>
      </c>
      <c r="K70" s="34"/>
      <c r="L70" s="34"/>
      <c r="M70" s="79"/>
      <c r="N70" s="79"/>
      <c r="O70" s="79"/>
      <c r="P70" s="5" t="s">
        <v>216</v>
      </c>
      <c r="Q70" s="118" t="s">
        <v>267</v>
      </c>
      <c r="R70" s="34"/>
      <c r="S70" s="177" t="s">
        <v>466</v>
      </c>
      <c r="T70" s="178"/>
    </row>
    <row r="71" spans="1:20" s="4" customFormat="1" ht="377" outlineLevel="1">
      <c r="A71" s="111" t="s">
        <v>188</v>
      </c>
      <c r="B71" s="77" t="s">
        <v>95</v>
      </c>
      <c r="C71" s="5" t="s">
        <v>417</v>
      </c>
      <c r="D71" s="31" t="s">
        <v>40</v>
      </c>
      <c r="E71" s="31" t="s">
        <v>40</v>
      </c>
      <c r="F71" s="31" t="str">
        <f>IF(E71="","",INDEX(DEFINITIONS!$E$25:$H$28,VLOOKUP(D71,DEFINITIONS!$C$25:$D$28,2,FALSE),HLOOKUP(E71,DEFINITIONS!$E$23:$H$24,2,FALSE)))</f>
        <v>Low materiality</v>
      </c>
      <c r="G71" s="36" t="s">
        <v>604</v>
      </c>
      <c r="H71" s="137" t="s">
        <v>114</v>
      </c>
      <c r="I71" s="73" t="s">
        <v>409</v>
      </c>
      <c r="J71" s="34" t="s">
        <v>606</v>
      </c>
      <c r="K71" s="34"/>
      <c r="L71" s="34"/>
      <c r="M71" s="79"/>
      <c r="N71" s="79"/>
      <c r="O71" s="79"/>
      <c r="P71" s="67"/>
      <c r="Q71" s="117" t="s">
        <v>268</v>
      </c>
      <c r="R71" s="34"/>
      <c r="S71" s="177" t="s">
        <v>466</v>
      </c>
      <c r="T71" s="178"/>
    </row>
    <row r="72" spans="1:20" s="4" customFormat="1" ht="409.5" outlineLevel="1">
      <c r="A72" s="105" t="s">
        <v>189</v>
      </c>
      <c r="B72" s="77" t="s">
        <v>96</v>
      </c>
      <c r="C72" s="5" t="s">
        <v>398</v>
      </c>
      <c r="D72" s="31" t="s">
        <v>41</v>
      </c>
      <c r="E72" s="31" t="s">
        <v>41</v>
      </c>
      <c r="F72" s="31" t="str">
        <f>IF(E72="","",INDEX(DEFINITIONS!$E$25:$H$28,VLOOKUP(D72,DEFINITIONS!$C$25:$D$28,2,FALSE),HLOOKUP(E72,DEFINITIONS!$E$23:$H$24,2,FALSE)))</f>
        <v>Material</v>
      </c>
      <c r="G72" s="32" t="s">
        <v>607</v>
      </c>
      <c r="H72" s="137" t="s">
        <v>339</v>
      </c>
      <c r="I72" s="73" t="s">
        <v>48</v>
      </c>
      <c r="J72" s="32" t="s">
        <v>608</v>
      </c>
      <c r="K72" s="32"/>
      <c r="L72" s="32"/>
      <c r="M72" s="79"/>
      <c r="N72" s="79"/>
      <c r="O72" s="79"/>
      <c r="P72" s="67"/>
      <c r="Q72" s="117" t="s">
        <v>269</v>
      </c>
      <c r="R72" s="32"/>
      <c r="S72" s="177" t="s">
        <v>466</v>
      </c>
      <c r="T72" s="187"/>
    </row>
    <row r="73" spans="1:20" s="4" customFormat="1" ht="333.5" outlineLevel="1">
      <c r="A73" s="111" t="s">
        <v>190</v>
      </c>
      <c r="B73" s="77" t="s">
        <v>97</v>
      </c>
      <c r="C73" s="5" t="s">
        <v>399</v>
      </c>
      <c r="D73" s="31" t="s">
        <v>42</v>
      </c>
      <c r="E73" s="31" t="s">
        <v>41</v>
      </c>
      <c r="F73" s="31" t="str">
        <f>IF(E73="","",INDEX(DEFINITIONS!$E$25:$H$28,VLOOKUP(D73,DEFINITIONS!$C$25:$D$28,2,FALSE),HLOOKUP(E73,DEFINITIONS!$E$23:$H$24,2,FALSE)))</f>
        <v>Highly material</v>
      </c>
      <c r="G73" s="34" t="s">
        <v>609</v>
      </c>
      <c r="H73" s="137" t="s">
        <v>115</v>
      </c>
      <c r="I73" s="73" t="s">
        <v>409</v>
      </c>
      <c r="J73" s="34" t="s">
        <v>610</v>
      </c>
      <c r="K73" s="34"/>
      <c r="L73" s="34"/>
      <c r="M73" s="79"/>
      <c r="N73" s="79"/>
      <c r="O73" s="79"/>
      <c r="P73" s="67"/>
      <c r="Q73" s="117"/>
      <c r="R73" s="34"/>
      <c r="S73" s="177" t="s">
        <v>466</v>
      </c>
      <c r="T73" s="178"/>
    </row>
    <row r="74" spans="1:20" s="4" customFormat="1" ht="217.5" outlineLevel="1">
      <c r="A74" s="105" t="s">
        <v>191</v>
      </c>
      <c r="B74" s="77" t="s">
        <v>98</v>
      </c>
      <c r="C74" s="5" t="s">
        <v>401</v>
      </c>
      <c r="D74" s="31" t="s">
        <v>41</v>
      </c>
      <c r="E74" s="31" t="s">
        <v>41</v>
      </c>
      <c r="F74" s="31" t="str">
        <f>IF(E74="","",INDEX(DEFINITIONS!$E$25:$H$28,VLOOKUP(D74,DEFINITIONS!$C$25:$D$28,2,FALSE),HLOOKUP(E74,DEFINITIONS!$E$23:$H$24,2,FALSE)))</f>
        <v>Material</v>
      </c>
      <c r="G74" s="34" t="s">
        <v>611</v>
      </c>
      <c r="H74" s="137" t="s">
        <v>116</v>
      </c>
      <c r="I74" s="73" t="s">
        <v>410</v>
      </c>
      <c r="J74" s="34" t="s">
        <v>612</v>
      </c>
      <c r="K74" s="34"/>
      <c r="L74" s="34"/>
      <c r="M74" s="79"/>
      <c r="N74" s="79"/>
      <c r="O74" s="79"/>
      <c r="P74" s="67"/>
      <c r="Q74" s="117" t="s">
        <v>270</v>
      </c>
      <c r="R74" s="34"/>
      <c r="S74" s="177" t="s">
        <v>466</v>
      </c>
      <c r="T74" s="178"/>
    </row>
    <row r="75" spans="1:20" s="4" customFormat="1" outlineLevel="1">
      <c r="A75" s="108" t="s">
        <v>192</v>
      </c>
      <c r="B75" s="74" t="s">
        <v>33</v>
      </c>
      <c r="C75" s="127"/>
      <c r="D75" s="21"/>
      <c r="E75" s="21"/>
      <c r="F75" s="21"/>
      <c r="G75" s="44"/>
      <c r="H75" s="139"/>
      <c r="I75" s="55"/>
      <c r="J75" s="44"/>
      <c r="K75" s="44"/>
      <c r="L75" s="44"/>
      <c r="M75" s="55"/>
      <c r="N75" s="55"/>
      <c r="O75" s="55"/>
      <c r="P75" s="89"/>
      <c r="Q75" s="123"/>
      <c r="R75" s="44"/>
      <c r="S75" s="192"/>
      <c r="T75" s="193"/>
    </row>
    <row r="76" spans="1:20" s="4" customFormat="1" ht="217.5" outlineLevel="1">
      <c r="A76" s="111" t="s">
        <v>193</v>
      </c>
      <c r="B76" s="78" t="s">
        <v>101</v>
      </c>
      <c r="C76" s="5" t="s">
        <v>406</v>
      </c>
      <c r="D76" s="31" t="s">
        <v>42</v>
      </c>
      <c r="E76" s="31" t="s">
        <v>41</v>
      </c>
      <c r="F76" s="31" t="str">
        <f>IF(E76="","",INDEX(DEFINITIONS!$E$25:$H$28,VLOOKUP(D76,DEFINITIONS!$C$25:$D$28,2,FALSE),HLOOKUP(E76,DEFINITIONS!$E$23:$H$24,2,FALSE)))</f>
        <v>Highly material</v>
      </c>
      <c r="G76" s="36" t="s">
        <v>613</v>
      </c>
      <c r="H76" s="137" t="s">
        <v>219</v>
      </c>
      <c r="I76" s="73" t="s">
        <v>410</v>
      </c>
      <c r="J76" s="36" t="s">
        <v>614</v>
      </c>
      <c r="K76" s="36"/>
      <c r="L76" s="36"/>
      <c r="M76" s="79"/>
      <c r="N76" s="79"/>
      <c r="O76" s="79"/>
      <c r="P76" s="67"/>
      <c r="Q76" s="117" t="s">
        <v>265</v>
      </c>
      <c r="R76" s="36"/>
      <c r="S76" s="177" t="s">
        <v>466</v>
      </c>
      <c r="T76" s="176"/>
    </row>
    <row r="77" spans="1:20" s="4" customFormat="1" ht="203" outlineLevel="1">
      <c r="A77" s="111" t="s">
        <v>194</v>
      </c>
      <c r="B77" s="78" t="s">
        <v>102</v>
      </c>
      <c r="C77" s="5" t="s">
        <v>407</v>
      </c>
      <c r="D77" s="31" t="s">
        <v>40</v>
      </c>
      <c r="E77" s="31" t="s">
        <v>40</v>
      </c>
      <c r="F77" s="31" t="str">
        <f>IF(E77="","",INDEX(DEFINITIONS!$E$25:$H$28,VLOOKUP(D77,DEFINITIONS!$C$25:$D$28,2,FALSE),HLOOKUP(E77,DEFINITIONS!$E$23:$H$24,2,FALSE)))</f>
        <v>Low materiality</v>
      </c>
      <c r="G77" s="36" t="s">
        <v>615</v>
      </c>
      <c r="H77" s="137" t="s">
        <v>117</v>
      </c>
      <c r="I77" s="73" t="s">
        <v>410</v>
      </c>
      <c r="J77" s="36" t="s">
        <v>616</v>
      </c>
      <c r="K77" s="36"/>
      <c r="L77" s="36"/>
      <c r="M77" s="79"/>
      <c r="N77" s="79"/>
      <c r="O77" s="79"/>
      <c r="P77" s="67"/>
      <c r="Q77" s="117" t="s">
        <v>271</v>
      </c>
      <c r="R77" s="36"/>
      <c r="S77" s="177" t="s">
        <v>466</v>
      </c>
      <c r="T77" s="176"/>
    </row>
    <row r="78" spans="1:20" s="4" customFormat="1" ht="203" outlineLevel="1">
      <c r="A78" s="106" t="s">
        <v>195</v>
      </c>
      <c r="B78" s="78" t="s">
        <v>103</v>
      </c>
      <c r="C78" s="5" t="s">
        <v>418</v>
      </c>
      <c r="D78" s="31" t="s">
        <v>54</v>
      </c>
      <c r="E78" s="31" t="s">
        <v>54</v>
      </c>
      <c r="F78" s="31" t="str">
        <f>IF(E78="","",INDEX(DEFINITIONS!$E$25:$H$28,VLOOKUP(D78,DEFINITIONS!$C$25:$D$28,2,FALSE),HLOOKUP(E78,DEFINITIONS!$E$23:$H$24,2,FALSE)))</f>
        <v>Not material</v>
      </c>
      <c r="G78" s="36" t="s">
        <v>617</v>
      </c>
      <c r="H78" s="130" t="s">
        <v>340</v>
      </c>
      <c r="I78" s="73" t="s">
        <v>48</v>
      </c>
      <c r="J78" s="36" t="s">
        <v>618</v>
      </c>
      <c r="K78" s="36"/>
      <c r="L78" s="36"/>
      <c r="M78" s="79"/>
      <c r="N78" s="79"/>
      <c r="O78" s="79"/>
      <c r="P78" s="67"/>
      <c r="Q78" s="117" t="s">
        <v>272</v>
      </c>
      <c r="R78" s="36"/>
      <c r="S78" s="213" t="s">
        <v>458</v>
      </c>
      <c r="T78" s="214"/>
    </row>
    <row r="79" spans="1:20" s="4" customFormat="1" ht="304.5" outlineLevel="1">
      <c r="A79" s="106" t="s">
        <v>196</v>
      </c>
      <c r="B79" s="78" t="s">
        <v>104</v>
      </c>
      <c r="C79" s="5" t="s">
        <v>421</v>
      </c>
      <c r="D79" s="31" t="s">
        <v>40</v>
      </c>
      <c r="E79" s="31" t="s">
        <v>40</v>
      </c>
      <c r="F79" s="31" t="str">
        <f>IF(E79="","",INDEX(DEFINITIONS!$E$25:$H$28,VLOOKUP(D79,DEFINITIONS!$C$25:$D$28,2,FALSE),HLOOKUP(E79,DEFINITIONS!$E$23:$H$24,2,FALSE)))</f>
        <v>Low materiality</v>
      </c>
      <c r="G79" s="32" t="s">
        <v>619</v>
      </c>
      <c r="H79" s="137" t="s">
        <v>118</v>
      </c>
      <c r="I79" s="73" t="s">
        <v>409</v>
      </c>
      <c r="J79" s="32" t="s">
        <v>515</v>
      </c>
      <c r="K79" s="32"/>
      <c r="L79" s="32"/>
      <c r="M79" s="79"/>
      <c r="N79" s="79"/>
      <c r="O79" s="79"/>
      <c r="P79" s="67"/>
      <c r="Q79" s="117" t="s">
        <v>265</v>
      </c>
      <c r="R79" s="32"/>
      <c r="S79" s="177" t="s">
        <v>466</v>
      </c>
      <c r="T79" s="187"/>
    </row>
    <row r="80" spans="1:20" s="4" customFormat="1" ht="116" outlineLevel="1">
      <c r="A80" s="106" t="s">
        <v>197</v>
      </c>
      <c r="B80" s="78" t="s">
        <v>99</v>
      </c>
      <c r="C80" s="5" t="s">
        <v>420</v>
      </c>
      <c r="D80" s="31" t="s">
        <v>40</v>
      </c>
      <c r="E80" s="31" t="s">
        <v>40</v>
      </c>
      <c r="F80" s="31" t="str">
        <f>IF(E80="","",INDEX(DEFINITIONS!$E$25:$H$28,VLOOKUP(D80,DEFINITIONS!$C$25:$D$28,2,FALSE),HLOOKUP(E80,DEFINITIONS!$E$23:$H$24,2,FALSE)))</f>
        <v>Low materiality</v>
      </c>
      <c r="G80" s="32" t="s">
        <v>619</v>
      </c>
      <c r="H80" s="135" t="s">
        <v>341</v>
      </c>
      <c r="I80" s="73" t="s">
        <v>62</v>
      </c>
      <c r="J80" s="32" t="s">
        <v>614</v>
      </c>
      <c r="K80" s="32"/>
      <c r="L80" s="32"/>
      <c r="M80" s="79"/>
      <c r="N80" s="79"/>
      <c r="O80" s="79"/>
      <c r="P80" s="67"/>
      <c r="Q80" s="117" t="s">
        <v>273</v>
      </c>
      <c r="R80" s="32"/>
      <c r="S80" s="213" t="s">
        <v>458</v>
      </c>
      <c r="T80" s="214"/>
    </row>
    <row r="81" spans="1:20" s="4" customFormat="1" outlineLevel="1">
      <c r="A81" s="74" t="s">
        <v>198</v>
      </c>
      <c r="B81" s="74" t="s">
        <v>100</v>
      </c>
      <c r="C81" s="127"/>
      <c r="D81" s="21"/>
      <c r="E81" s="21"/>
      <c r="F81" s="21"/>
      <c r="G81" s="44"/>
      <c r="H81" s="139"/>
      <c r="I81" s="55"/>
      <c r="J81" s="44"/>
      <c r="K81" s="44"/>
      <c r="L81" s="44"/>
      <c r="M81" s="55"/>
      <c r="N81" s="55"/>
      <c r="O81" s="55"/>
      <c r="P81" s="89"/>
      <c r="Q81" s="123"/>
      <c r="R81" s="44"/>
      <c r="S81" s="192"/>
      <c r="T81" s="193"/>
    </row>
    <row r="82" spans="1:20" s="4" customFormat="1" ht="127" customHeight="1" outlineLevel="1">
      <c r="A82" s="105" t="s">
        <v>199</v>
      </c>
      <c r="B82" s="77" t="s">
        <v>105</v>
      </c>
      <c r="C82" s="5" t="s">
        <v>400</v>
      </c>
      <c r="D82" s="31" t="s">
        <v>40</v>
      </c>
      <c r="E82" s="31" t="s">
        <v>40</v>
      </c>
      <c r="F82" s="31" t="str">
        <f>IF(E82="","",INDEX(DEFINITIONS!$E$25:$H$28,VLOOKUP(D82,DEFINITIONS!$C$25:$D$28,2,FALSE),HLOOKUP(E82,DEFINITIONS!$E$23:$H$24,2,FALSE)))</f>
        <v>Low materiality</v>
      </c>
      <c r="G82" s="36" t="s">
        <v>620</v>
      </c>
      <c r="H82" s="130" t="s">
        <v>342</v>
      </c>
      <c r="I82" s="73" t="s">
        <v>62</v>
      </c>
      <c r="J82" s="36" t="s">
        <v>597</v>
      </c>
      <c r="K82" s="36"/>
      <c r="L82" s="36"/>
      <c r="M82" s="79"/>
      <c r="N82" s="79"/>
      <c r="O82" s="79"/>
      <c r="P82" s="67"/>
      <c r="Q82" s="117" t="s">
        <v>274</v>
      </c>
      <c r="R82" s="36"/>
      <c r="S82" s="213" t="s">
        <v>458</v>
      </c>
      <c r="T82" s="214"/>
    </row>
    <row r="83" spans="1:20" s="4" customFormat="1" ht="261" outlineLevel="1">
      <c r="A83" s="105" t="s">
        <v>200</v>
      </c>
      <c r="B83" s="77" t="s">
        <v>106</v>
      </c>
      <c r="C83" s="5" t="s">
        <v>419</v>
      </c>
      <c r="D83" s="31" t="s">
        <v>40</v>
      </c>
      <c r="E83" s="31" t="s">
        <v>40</v>
      </c>
      <c r="F83" s="31" t="str">
        <f>IF(E83="","",INDEX(DEFINITIONS!$E$25:$H$28,VLOOKUP(D83,DEFINITIONS!$C$25:$D$28,2,FALSE),HLOOKUP(E83,DEFINITIONS!$E$23:$H$24,2,FALSE)))</f>
        <v>Low materiality</v>
      </c>
      <c r="G83" s="36" t="s">
        <v>620</v>
      </c>
      <c r="H83" s="137" t="s">
        <v>119</v>
      </c>
      <c r="I83" s="73" t="s">
        <v>409</v>
      </c>
      <c r="J83" s="36" t="s">
        <v>621</v>
      </c>
      <c r="K83" s="36"/>
      <c r="L83" s="36"/>
      <c r="M83" s="79"/>
      <c r="N83" s="79"/>
      <c r="O83" s="79"/>
      <c r="P83" s="5" t="s">
        <v>217</v>
      </c>
      <c r="Q83" s="118" t="s">
        <v>275</v>
      </c>
      <c r="R83" s="36"/>
      <c r="S83" s="177" t="s">
        <v>466</v>
      </c>
      <c r="T83" s="176"/>
    </row>
    <row r="84" spans="1:20" s="4" customFormat="1" ht="159.5" outlineLevel="1">
      <c r="A84" s="105" t="s">
        <v>201</v>
      </c>
      <c r="B84" s="77" t="s">
        <v>34</v>
      </c>
      <c r="C84" s="5" t="s">
        <v>422</v>
      </c>
      <c r="D84" s="31" t="s">
        <v>41</v>
      </c>
      <c r="E84" s="31" t="s">
        <v>41</v>
      </c>
      <c r="F84" s="31" t="str">
        <f>IF(E84="","",INDEX(DEFINITIONS!$E$25:$H$28,VLOOKUP(D84,DEFINITIONS!$C$25:$D$28,2,FALSE),HLOOKUP(E84,DEFINITIONS!$E$23:$H$24,2,FALSE)))</f>
        <v>Material</v>
      </c>
      <c r="G84" s="36" t="s">
        <v>622</v>
      </c>
      <c r="H84" s="130" t="s">
        <v>343</v>
      </c>
      <c r="I84" s="73" t="s">
        <v>62</v>
      </c>
      <c r="J84" s="36" t="s">
        <v>517</v>
      </c>
      <c r="K84" s="36"/>
      <c r="L84" s="36"/>
      <c r="M84" s="79"/>
      <c r="N84" s="79"/>
      <c r="O84" s="79"/>
      <c r="P84" s="5" t="s">
        <v>218</v>
      </c>
      <c r="Q84" s="118" t="s">
        <v>276</v>
      </c>
      <c r="R84" s="36"/>
      <c r="S84" s="213" t="s">
        <v>458</v>
      </c>
      <c r="T84" s="214"/>
    </row>
    <row r="85" spans="1:20">
      <c r="C85" s="69"/>
      <c r="D85" s="60"/>
      <c r="E85" s="52"/>
      <c r="F85" s="52"/>
    </row>
    <row r="86" spans="1:20">
      <c r="C86" s="59"/>
      <c r="D86" s="152"/>
      <c r="E86" s="152"/>
      <c r="F86" s="152"/>
      <c r="G86" s="153"/>
      <c r="H86" s="154"/>
    </row>
    <row r="87" spans="1:20">
      <c r="C87" s="59"/>
      <c r="D87" s="152"/>
      <c r="E87" s="152"/>
      <c r="F87" s="152"/>
      <c r="G87" s="153"/>
      <c r="H87" s="154"/>
    </row>
    <row r="88" spans="1:20">
      <c r="C88" s="59"/>
      <c r="D88" s="152"/>
      <c r="E88" s="152"/>
      <c r="F88" s="152"/>
      <c r="G88" s="153"/>
      <c r="H88" s="154"/>
    </row>
    <row r="89" spans="1:20">
      <c r="C89" s="59"/>
      <c r="D89" s="152"/>
      <c r="E89" s="152"/>
      <c r="F89" s="152"/>
      <c r="G89" s="153"/>
      <c r="H89" s="154"/>
    </row>
    <row r="90" spans="1:20">
      <c r="C90" s="59"/>
      <c r="D90" s="152"/>
      <c r="E90" s="152"/>
      <c r="F90" s="52"/>
      <c r="G90" s="155"/>
      <c r="H90" s="154"/>
    </row>
    <row r="91" spans="1:20">
      <c r="C91" s="69"/>
      <c r="D91" s="152"/>
      <c r="E91" s="152"/>
      <c r="F91" s="52"/>
      <c r="G91" s="155"/>
      <c r="H91" s="154"/>
    </row>
    <row r="92" spans="1:20">
      <c r="C92" s="59"/>
      <c r="D92" s="152"/>
      <c r="E92" s="152"/>
      <c r="F92" s="52"/>
      <c r="G92" s="153"/>
      <c r="H92" s="154"/>
    </row>
    <row r="93" spans="1:20">
      <c r="C93" s="59"/>
      <c r="D93" s="152"/>
      <c r="E93" s="152"/>
      <c r="F93" s="52"/>
      <c r="G93" s="153"/>
      <c r="H93" s="154"/>
    </row>
    <row r="94" spans="1:20">
      <c r="C94" s="60"/>
      <c r="D94" s="152"/>
      <c r="E94" s="152"/>
      <c r="F94" s="52"/>
      <c r="G94" s="153"/>
      <c r="H94" s="154"/>
    </row>
    <row r="95" spans="1:20">
      <c r="C95" s="60"/>
      <c r="D95" s="152"/>
      <c r="E95" s="152"/>
      <c r="F95" s="52"/>
      <c r="G95" s="153"/>
      <c r="H95" s="154"/>
      <c r="J95" s="64"/>
      <c r="K95" s="64"/>
      <c r="L95" s="64"/>
      <c r="P95" s="103"/>
      <c r="Q95" s="125"/>
      <c r="R95" s="64"/>
      <c r="S95" s="173"/>
      <c r="T95" s="52"/>
    </row>
    <row r="96" spans="1:20">
      <c r="C96" s="63"/>
      <c r="D96" s="152"/>
      <c r="E96" s="152"/>
      <c r="F96" s="52"/>
      <c r="G96" s="155"/>
      <c r="H96" s="154"/>
      <c r="J96" s="64"/>
      <c r="K96" s="64"/>
      <c r="L96" s="64"/>
      <c r="P96" s="103"/>
      <c r="Q96" s="125"/>
      <c r="R96" s="64"/>
      <c r="S96" s="173"/>
      <c r="T96" s="52"/>
    </row>
    <row r="97" spans="3:20">
      <c r="C97" s="63"/>
      <c r="D97" s="152"/>
      <c r="E97" s="152"/>
      <c r="F97" s="52"/>
      <c r="G97" s="155"/>
      <c r="H97" s="154"/>
      <c r="J97" s="64"/>
      <c r="K97" s="64"/>
      <c r="L97" s="64"/>
      <c r="P97" s="103"/>
      <c r="Q97" s="125"/>
      <c r="R97" s="64"/>
      <c r="S97" s="173"/>
      <c r="T97" s="52"/>
    </row>
    <row r="98" spans="3:20">
      <c r="C98" s="70"/>
      <c r="D98" s="152"/>
      <c r="E98" s="152"/>
      <c r="F98" s="52"/>
      <c r="G98" s="155"/>
      <c r="H98" s="154"/>
      <c r="J98" s="64"/>
      <c r="K98" s="64"/>
      <c r="L98" s="64"/>
      <c r="P98" s="103"/>
      <c r="Q98" s="125"/>
      <c r="R98" s="64"/>
      <c r="S98" s="173"/>
      <c r="T98" s="52"/>
    </row>
    <row r="99" spans="3:20">
      <c r="C99" s="60"/>
      <c r="D99" s="152"/>
      <c r="E99" s="152"/>
      <c r="F99" s="52"/>
      <c r="G99" s="153"/>
      <c r="H99" s="154"/>
      <c r="J99" s="64"/>
      <c r="K99" s="64"/>
      <c r="L99" s="64"/>
      <c r="P99" s="103"/>
      <c r="Q99" s="125"/>
      <c r="R99" s="64"/>
      <c r="S99" s="173"/>
      <c r="T99" s="52"/>
    </row>
    <row r="100" spans="3:20">
      <c r="C100" s="60"/>
      <c r="D100" s="152"/>
      <c r="E100" s="152"/>
      <c r="F100" s="52"/>
      <c r="G100" s="153"/>
      <c r="H100" s="154"/>
      <c r="J100" s="64"/>
      <c r="K100" s="64"/>
      <c r="L100" s="64"/>
      <c r="P100" s="103"/>
      <c r="Q100" s="125"/>
      <c r="R100" s="64"/>
      <c r="S100" s="173"/>
      <c r="T100" s="52"/>
    </row>
    <row r="101" spans="3:20">
      <c r="C101" s="60"/>
      <c r="D101" s="152"/>
      <c r="E101" s="152"/>
      <c r="F101" s="52"/>
      <c r="G101" s="153"/>
      <c r="H101" s="154"/>
      <c r="J101" s="64"/>
      <c r="K101" s="64"/>
      <c r="L101" s="64"/>
      <c r="P101" s="103"/>
      <c r="Q101" s="125"/>
      <c r="R101" s="64"/>
      <c r="S101" s="173"/>
      <c r="T101" s="52"/>
    </row>
    <row r="102" spans="3:20">
      <c r="C102" s="60"/>
      <c r="D102" s="152"/>
      <c r="E102" s="152"/>
      <c r="F102" s="52"/>
      <c r="G102" s="153"/>
      <c r="H102" s="154"/>
      <c r="J102" s="64"/>
      <c r="K102" s="64"/>
      <c r="L102" s="64"/>
      <c r="P102" s="103"/>
      <c r="Q102" s="125"/>
      <c r="R102" s="64"/>
      <c r="S102" s="173"/>
      <c r="T102" s="52"/>
    </row>
    <row r="103" spans="3:20">
      <c r="C103" s="63"/>
      <c r="D103" s="152"/>
      <c r="E103" s="152"/>
      <c r="F103" s="52"/>
      <c r="G103" s="155"/>
      <c r="H103" s="154"/>
      <c r="J103" s="64"/>
      <c r="K103" s="64"/>
      <c r="L103" s="64"/>
      <c r="P103" s="103"/>
      <c r="Q103" s="125"/>
      <c r="R103" s="64"/>
      <c r="S103" s="173"/>
      <c r="T103" s="52"/>
    </row>
    <row r="104" spans="3:20" ht="15" customHeight="1">
      <c r="C104" s="52"/>
      <c r="D104" s="63"/>
      <c r="J104" s="64"/>
      <c r="K104" s="64"/>
      <c r="L104" s="64"/>
      <c r="P104" s="103"/>
      <c r="Q104" s="125"/>
      <c r="R104" s="64"/>
      <c r="S104" s="173"/>
      <c r="T104" s="52"/>
    </row>
    <row r="105" spans="3:20">
      <c r="C105" s="52"/>
      <c r="D105" s="63"/>
      <c r="J105" s="64"/>
      <c r="K105" s="64"/>
      <c r="L105" s="64"/>
      <c r="P105" s="103"/>
      <c r="Q105" s="125"/>
      <c r="R105" s="64"/>
      <c r="S105" s="173"/>
      <c r="T105" s="52"/>
    </row>
  </sheetData>
  <sheetProtection algorithmName="SHA-512" hashValue="Ct7y90m/pLSQRJy5d3S4zg9wANZylru2ohzV2kFAs/NlAiN7yYbjR8xcvtV4GxqNmA+uuJLbOkunGepkOMXV/g==" saltValue="Svg8mEBG0LuZPG51fbFi6Q==" spinCount="100000" sheet="1" objects="1" scenarios="1" selectLockedCells="1"/>
  <autoFilter ref="A5:P84">
    <filterColumn colId="5" showButton="0"/>
    <filterColumn colId="10" showButton="0"/>
    <filterColumn colId="15" showButton="0"/>
  </autoFilter>
  <mergeCells count="4">
    <mergeCell ref="A2:B2"/>
    <mergeCell ref="A5:A6"/>
    <mergeCell ref="B5:B6"/>
    <mergeCell ref="C5:G5"/>
  </mergeCells>
  <phoneticPr fontId="22" type="noConversion"/>
  <conditionalFormatting sqref="D9:E9">
    <cfRule type="containsText" dxfId="213" priority="355" operator="containsText" text="Negligable">
      <formula>NOT(ISERROR(SEARCH("Negligable",D9)))</formula>
    </cfRule>
    <cfRule type="containsText" dxfId="212" priority="356" operator="containsText" text="Low">
      <formula>NOT(ISERROR(SEARCH("Low",D9)))</formula>
    </cfRule>
    <cfRule type="containsText" dxfId="211" priority="357" operator="containsText" text="Med">
      <formula>NOT(ISERROR(SEARCH("Med",D9)))</formula>
    </cfRule>
    <cfRule type="containsText" dxfId="210" priority="358" operator="containsText" text="High">
      <formula>NOT(ISERROR(SEARCH("High",D9)))</formula>
    </cfRule>
  </conditionalFormatting>
  <conditionalFormatting sqref="I6:I8 I1 I85:I1048576 N6:O16 N18:O23 N29:O30 N25:O27 N37:O45 N33:O35 N47:O51 N53:O56 N58:O60 N63:O64 N66:O68 N70:O74 N76:O80 N82:O1048576 N1:O3">
    <cfRule type="containsText" dxfId="209" priority="317" operator="containsText" text="3">
      <formula>NOT(ISERROR(SEARCH("3",I1)))</formula>
    </cfRule>
    <cfRule type="containsText" dxfId="208" priority="318" operator="containsText" text="2">
      <formula>NOT(ISERROR(SEARCH("2",I1)))</formula>
    </cfRule>
    <cfRule type="containsText" dxfId="207" priority="320" operator="containsText" text="1">
      <formula>NOT(ISERROR(SEARCH("1",I1)))</formula>
    </cfRule>
  </conditionalFormatting>
  <conditionalFormatting sqref="F9">
    <cfRule type="containsText" dxfId="206" priority="214" stopIfTrue="1" operator="containsText" text="Not">
      <formula>NOT(ISERROR(SEARCH("Not",F9)))</formula>
    </cfRule>
    <cfRule type="containsText" dxfId="205" priority="215" stopIfTrue="1" operator="containsText" text="Low">
      <formula>NOT(ISERROR(SEARCH("Low",F9)))</formula>
    </cfRule>
    <cfRule type="containsText" dxfId="204" priority="216" stopIfTrue="1" operator="containsText" text="High">
      <formula>NOT(ISERROR(SEARCH("High",F9)))</formula>
    </cfRule>
    <cfRule type="containsText" dxfId="203" priority="217" operator="containsText" text="Material">
      <formula>NOT(ISERROR(SEARCH("Material",F9)))</formula>
    </cfRule>
  </conditionalFormatting>
  <conditionalFormatting sqref="D16:E16">
    <cfRule type="containsText" dxfId="202" priority="207" operator="containsText" text="Negligable">
      <formula>NOT(ISERROR(SEARCH("Negligable",D16)))</formula>
    </cfRule>
    <cfRule type="containsText" dxfId="201" priority="208" operator="containsText" text="Low">
      <formula>NOT(ISERROR(SEARCH("Low",D16)))</formula>
    </cfRule>
    <cfRule type="containsText" dxfId="200" priority="209" operator="containsText" text="Med">
      <formula>NOT(ISERROR(SEARCH("Med",D16)))</formula>
    </cfRule>
    <cfRule type="containsText" dxfId="199" priority="210" operator="containsText" text="High">
      <formula>NOT(ISERROR(SEARCH("High",D16)))</formula>
    </cfRule>
  </conditionalFormatting>
  <conditionalFormatting sqref="F10:F16">
    <cfRule type="containsText" dxfId="198" priority="203" stopIfTrue="1" operator="containsText" text="Not">
      <formula>NOT(ISERROR(SEARCH("Not",F10)))</formula>
    </cfRule>
    <cfRule type="containsText" dxfId="197" priority="204" stopIfTrue="1" operator="containsText" text="Low">
      <formula>NOT(ISERROR(SEARCH("Low",F10)))</formula>
    </cfRule>
    <cfRule type="containsText" dxfId="196" priority="205" stopIfTrue="1" operator="containsText" text="High">
      <formula>NOT(ISERROR(SEARCH("High",F10)))</formula>
    </cfRule>
    <cfRule type="containsText" dxfId="195" priority="206" operator="containsText" text="Material">
      <formula>NOT(ISERROR(SEARCH("Material",F10)))</formula>
    </cfRule>
  </conditionalFormatting>
  <conditionalFormatting sqref="E18:E23">
    <cfRule type="containsText" dxfId="194" priority="199" operator="containsText" text="Negligable">
      <formula>NOT(ISERROR(SEARCH("Negligable",E18)))</formula>
    </cfRule>
    <cfRule type="containsText" dxfId="193" priority="200" operator="containsText" text="Low">
      <formula>NOT(ISERROR(SEARCH("Low",E18)))</formula>
    </cfRule>
    <cfRule type="containsText" dxfId="192" priority="201" operator="containsText" text="Med">
      <formula>NOT(ISERROR(SEARCH("Med",E18)))</formula>
    </cfRule>
    <cfRule type="containsText" dxfId="191" priority="202" operator="containsText" text="High">
      <formula>NOT(ISERROR(SEARCH("High",E18)))</formula>
    </cfRule>
  </conditionalFormatting>
  <conditionalFormatting sqref="F18:F23">
    <cfRule type="containsText" dxfId="190" priority="195" stopIfTrue="1" operator="containsText" text="Not">
      <formula>NOT(ISERROR(SEARCH("Not",F18)))</formula>
    </cfRule>
    <cfRule type="containsText" dxfId="189" priority="196" stopIfTrue="1" operator="containsText" text="Low">
      <formula>NOT(ISERROR(SEARCH("Low",F18)))</formula>
    </cfRule>
    <cfRule type="containsText" dxfId="188" priority="197" stopIfTrue="1" operator="containsText" text="High">
      <formula>NOT(ISERROR(SEARCH("High",F18)))</formula>
    </cfRule>
    <cfRule type="containsText" dxfId="187" priority="198" operator="containsText" text="Material">
      <formula>NOT(ISERROR(SEARCH("Material",F18)))</formula>
    </cfRule>
  </conditionalFormatting>
  <conditionalFormatting sqref="E25:E27">
    <cfRule type="containsText" dxfId="186" priority="191" operator="containsText" text="Negligable">
      <formula>NOT(ISERROR(SEARCH("Negligable",E25)))</formula>
    </cfRule>
    <cfRule type="containsText" dxfId="185" priority="192" operator="containsText" text="Low">
      <formula>NOT(ISERROR(SEARCH("Low",E25)))</formula>
    </cfRule>
    <cfRule type="containsText" dxfId="184" priority="193" operator="containsText" text="Med">
      <formula>NOT(ISERROR(SEARCH("Med",E25)))</formula>
    </cfRule>
    <cfRule type="containsText" dxfId="183" priority="194" operator="containsText" text="High">
      <formula>NOT(ISERROR(SEARCH("High",E25)))</formula>
    </cfRule>
  </conditionalFormatting>
  <conditionalFormatting sqref="F25:F27">
    <cfRule type="containsText" dxfId="182" priority="187" stopIfTrue="1" operator="containsText" text="Not">
      <formula>NOT(ISERROR(SEARCH("Not",F25)))</formula>
    </cfRule>
    <cfRule type="containsText" dxfId="181" priority="188" stopIfTrue="1" operator="containsText" text="Low">
      <formula>NOT(ISERROR(SEARCH("Low",F25)))</formula>
    </cfRule>
    <cfRule type="containsText" dxfId="180" priority="189" stopIfTrue="1" operator="containsText" text="High">
      <formula>NOT(ISERROR(SEARCH("High",F25)))</formula>
    </cfRule>
    <cfRule type="containsText" dxfId="179" priority="190" operator="containsText" text="Material">
      <formula>NOT(ISERROR(SEARCH("Material",F25)))</formula>
    </cfRule>
  </conditionalFormatting>
  <conditionalFormatting sqref="E29:E30">
    <cfRule type="containsText" dxfId="178" priority="183" operator="containsText" text="Negligable">
      <formula>NOT(ISERROR(SEARCH("Negligable",E29)))</formula>
    </cfRule>
    <cfRule type="containsText" dxfId="177" priority="184" operator="containsText" text="Low">
      <formula>NOT(ISERROR(SEARCH("Low",E29)))</formula>
    </cfRule>
    <cfRule type="containsText" dxfId="176" priority="185" operator="containsText" text="Med">
      <formula>NOT(ISERROR(SEARCH("Med",E29)))</formula>
    </cfRule>
    <cfRule type="containsText" dxfId="175" priority="186" operator="containsText" text="High">
      <formula>NOT(ISERROR(SEARCH("High",E29)))</formula>
    </cfRule>
  </conditionalFormatting>
  <conditionalFormatting sqref="F29:F30">
    <cfRule type="containsText" dxfId="174" priority="179" stopIfTrue="1" operator="containsText" text="Not">
      <formula>NOT(ISERROR(SEARCH("Not",F29)))</formula>
    </cfRule>
    <cfRule type="containsText" dxfId="173" priority="180" stopIfTrue="1" operator="containsText" text="Low">
      <formula>NOT(ISERROR(SEARCH("Low",F29)))</formula>
    </cfRule>
    <cfRule type="containsText" dxfId="172" priority="181" stopIfTrue="1" operator="containsText" text="High">
      <formula>NOT(ISERROR(SEARCH("High",F29)))</formula>
    </cfRule>
    <cfRule type="containsText" dxfId="171" priority="182" operator="containsText" text="Material">
      <formula>NOT(ISERROR(SEARCH("Material",F29)))</formula>
    </cfRule>
  </conditionalFormatting>
  <conditionalFormatting sqref="D33:E33 E34:E35">
    <cfRule type="containsText" dxfId="170" priority="175" operator="containsText" text="Negligable">
      <formula>NOT(ISERROR(SEARCH("Negligable",D33)))</formula>
    </cfRule>
    <cfRule type="containsText" dxfId="169" priority="176" operator="containsText" text="Low">
      <formula>NOT(ISERROR(SEARCH("Low",D33)))</formula>
    </cfRule>
    <cfRule type="containsText" dxfId="168" priority="177" operator="containsText" text="Med">
      <formula>NOT(ISERROR(SEARCH("Med",D33)))</formula>
    </cfRule>
    <cfRule type="containsText" dxfId="167" priority="178" operator="containsText" text="High">
      <formula>NOT(ISERROR(SEARCH("High",D33)))</formula>
    </cfRule>
  </conditionalFormatting>
  <conditionalFormatting sqref="F33:F35">
    <cfRule type="containsText" dxfId="166" priority="171" stopIfTrue="1" operator="containsText" text="Not">
      <formula>NOT(ISERROR(SEARCH("Not",F33)))</formula>
    </cfRule>
    <cfRule type="containsText" dxfId="165" priority="172" stopIfTrue="1" operator="containsText" text="Low">
      <formula>NOT(ISERROR(SEARCH("Low",F33)))</formula>
    </cfRule>
    <cfRule type="containsText" dxfId="164" priority="173" stopIfTrue="1" operator="containsText" text="High">
      <formula>NOT(ISERROR(SEARCH("High",F33)))</formula>
    </cfRule>
    <cfRule type="containsText" dxfId="163" priority="174" operator="containsText" text="Material">
      <formula>NOT(ISERROR(SEARCH("Material",F33)))</formula>
    </cfRule>
  </conditionalFormatting>
  <conditionalFormatting sqref="D37:E45">
    <cfRule type="containsText" dxfId="162" priority="167" operator="containsText" text="Negligable">
      <formula>NOT(ISERROR(SEARCH("Negligable",D37)))</formula>
    </cfRule>
    <cfRule type="containsText" dxfId="161" priority="168" operator="containsText" text="Low">
      <formula>NOT(ISERROR(SEARCH("Low",D37)))</formula>
    </cfRule>
    <cfRule type="containsText" dxfId="160" priority="169" operator="containsText" text="Med">
      <formula>NOT(ISERROR(SEARCH("Med",D37)))</formula>
    </cfRule>
    <cfRule type="containsText" dxfId="159" priority="170" operator="containsText" text="High">
      <formula>NOT(ISERROR(SEARCH("High",D37)))</formula>
    </cfRule>
  </conditionalFormatting>
  <conditionalFormatting sqref="F37:F45">
    <cfRule type="containsText" dxfId="158" priority="163" stopIfTrue="1" operator="containsText" text="Not">
      <formula>NOT(ISERROR(SEARCH("Not",F37)))</formula>
    </cfRule>
    <cfRule type="containsText" dxfId="157" priority="164" stopIfTrue="1" operator="containsText" text="Low">
      <formula>NOT(ISERROR(SEARCH("Low",F37)))</formula>
    </cfRule>
    <cfRule type="containsText" dxfId="156" priority="165" stopIfTrue="1" operator="containsText" text="High">
      <formula>NOT(ISERROR(SEARCH("High",F37)))</formula>
    </cfRule>
    <cfRule type="containsText" dxfId="155" priority="166" operator="containsText" text="Material">
      <formula>NOT(ISERROR(SEARCH("Material",F37)))</formula>
    </cfRule>
  </conditionalFormatting>
  <conditionalFormatting sqref="D47:E51">
    <cfRule type="containsText" dxfId="154" priority="159" operator="containsText" text="Negligable">
      <formula>NOT(ISERROR(SEARCH("Negligable",D47)))</formula>
    </cfRule>
    <cfRule type="containsText" dxfId="153" priority="160" operator="containsText" text="Low">
      <formula>NOT(ISERROR(SEARCH("Low",D47)))</formula>
    </cfRule>
    <cfRule type="containsText" dxfId="152" priority="161" operator="containsText" text="Med">
      <formula>NOT(ISERROR(SEARCH("Med",D47)))</formula>
    </cfRule>
    <cfRule type="containsText" dxfId="151" priority="162" operator="containsText" text="High">
      <formula>NOT(ISERROR(SEARCH("High",D47)))</formula>
    </cfRule>
  </conditionalFormatting>
  <conditionalFormatting sqref="F47:F51">
    <cfRule type="containsText" dxfId="150" priority="155" stopIfTrue="1" operator="containsText" text="Not">
      <formula>NOT(ISERROR(SEARCH("Not",F47)))</formula>
    </cfRule>
    <cfRule type="containsText" dxfId="149" priority="156" stopIfTrue="1" operator="containsText" text="Low">
      <formula>NOT(ISERROR(SEARCH("Low",F47)))</formula>
    </cfRule>
    <cfRule type="containsText" dxfId="148" priority="157" stopIfTrue="1" operator="containsText" text="High">
      <formula>NOT(ISERROR(SEARCH("High",F47)))</formula>
    </cfRule>
    <cfRule type="containsText" dxfId="147" priority="158" operator="containsText" text="Material">
      <formula>NOT(ISERROR(SEARCH("Material",F47)))</formula>
    </cfRule>
  </conditionalFormatting>
  <conditionalFormatting sqref="D53:E56">
    <cfRule type="containsText" dxfId="146" priority="151" operator="containsText" text="Negligable">
      <formula>NOT(ISERROR(SEARCH("Negligable",D53)))</formula>
    </cfRule>
    <cfRule type="containsText" dxfId="145" priority="152" operator="containsText" text="Low">
      <formula>NOT(ISERROR(SEARCH("Low",D53)))</formula>
    </cfRule>
    <cfRule type="containsText" dxfId="144" priority="153" operator="containsText" text="Med">
      <formula>NOT(ISERROR(SEARCH("Med",D53)))</formula>
    </cfRule>
    <cfRule type="containsText" dxfId="143" priority="154" operator="containsText" text="High">
      <formula>NOT(ISERROR(SEARCH("High",D53)))</formula>
    </cfRule>
  </conditionalFormatting>
  <conditionalFormatting sqref="F53:F56">
    <cfRule type="containsText" dxfId="142" priority="147" stopIfTrue="1" operator="containsText" text="Not">
      <formula>NOT(ISERROR(SEARCH("Not",F53)))</formula>
    </cfRule>
    <cfRule type="containsText" dxfId="141" priority="148" stopIfTrue="1" operator="containsText" text="Low">
      <formula>NOT(ISERROR(SEARCH("Low",F53)))</formula>
    </cfRule>
    <cfRule type="containsText" dxfId="140" priority="149" stopIfTrue="1" operator="containsText" text="High">
      <formula>NOT(ISERROR(SEARCH("High",F53)))</formula>
    </cfRule>
    <cfRule type="containsText" dxfId="139" priority="150" operator="containsText" text="Material">
      <formula>NOT(ISERROR(SEARCH("Material",F53)))</formula>
    </cfRule>
  </conditionalFormatting>
  <conditionalFormatting sqref="D58:E60">
    <cfRule type="containsText" dxfId="138" priority="143" operator="containsText" text="Negligable">
      <formula>NOT(ISERROR(SEARCH("Negligable",D58)))</formula>
    </cfRule>
    <cfRule type="containsText" dxfId="137" priority="144" operator="containsText" text="Low">
      <formula>NOT(ISERROR(SEARCH("Low",D58)))</formula>
    </cfRule>
    <cfRule type="containsText" dxfId="136" priority="145" operator="containsText" text="Med">
      <formula>NOT(ISERROR(SEARCH("Med",D58)))</formula>
    </cfRule>
    <cfRule type="containsText" dxfId="135" priority="146" operator="containsText" text="High">
      <formula>NOT(ISERROR(SEARCH("High",D58)))</formula>
    </cfRule>
  </conditionalFormatting>
  <conditionalFormatting sqref="F58:F60">
    <cfRule type="containsText" dxfId="134" priority="139" stopIfTrue="1" operator="containsText" text="Not">
      <formula>NOT(ISERROR(SEARCH("Not",F58)))</formula>
    </cfRule>
    <cfRule type="containsText" dxfId="133" priority="140" stopIfTrue="1" operator="containsText" text="Low">
      <formula>NOT(ISERROR(SEARCH("Low",F58)))</formula>
    </cfRule>
    <cfRule type="containsText" dxfId="132" priority="141" stopIfTrue="1" operator="containsText" text="High">
      <formula>NOT(ISERROR(SEARCH("High",F58)))</formula>
    </cfRule>
    <cfRule type="containsText" dxfId="131" priority="142" operator="containsText" text="Material">
      <formula>NOT(ISERROR(SEARCH("Material",F58)))</formula>
    </cfRule>
  </conditionalFormatting>
  <conditionalFormatting sqref="D63:E64">
    <cfRule type="containsText" dxfId="130" priority="135" operator="containsText" text="Negligable">
      <formula>NOT(ISERROR(SEARCH("Negligable",D63)))</formula>
    </cfRule>
    <cfRule type="containsText" dxfId="129" priority="136" operator="containsText" text="Low">
      <formula>NOT(ISERROR(SEARCH("Low",D63)))</formula>
    </cfRule>
    <cfRule type="containsText" dxfId="128" priority="137" operator="containsText" text="Med">
      <formula>NOT(ISERROR(SEARCH("Med",D63)))</formula>
    </cfRule>
    <cfRule type="containsText" dxfId="127" priority="138" operator="containsText" text="High">
      <formula>NOT(ISERROR(SEARCH("High",D63)))</formula>
    </cfRule>
  </conditionalFormatting>
  <conditionalFormatting sqref="F63:F64">
    <cfRule type="containsText" dxfId="126" priority="131" stopIfTrue="1" operator="containsText" text="Not">
      <formula>NOT(ISERROR(SEARCH("Not",F63)))</formula>
    </cfRule>
    <cfRule type="containsText" dxfId="125" priority="132" stopIfTrue="1" operator="containsText" text="Low">
      <formula>NOT(ISERROR(SEARCH("Low",F63)))</formula>
    </cfRule>
    <cfRule type="containsText" dxfId="124" priority="133" stopIfTrue="1" operator="containsText" text="High">
      <formula>NOT(ISERROR(SEARCH("High",F63)))</formula>
    </cfRule>
    <cfRule type="containsText" dxfId="123" priority="134" operator="containsText" text="Material">
      <formula>NOT(ISERROR(SEARCH("Material",F63)))</formula>
    </cfRule>
  </conditionalFormatting>
  <conditionalFormatting sqref="D66:E68">
    <cfRule type="containsText" dxfId="122" priority="127" operator="containsText" text="Negligable">
      <formula>NOT(ISERROR(SEARCH("Negligable",D66)))</formula>
    </cfRule>
    <cfRule type="containsText" dxfId="121" priority="128" operator="containsText" text="Low">
      <formula>NOT(ISERROR(SEARCH("Low",D66)))</formula>
    </cfRule>
    <cfRule type="containsText" dxfId="120" priority="129" operator="containsText" text="Med">
      <formula>NOT(ISERROR(SEARCH("Med",D66)))</formula>
    </cfRule>
    <cfRule type="containsText" dxfId="119" priority="130" operator="containsText" text="High">
      <formula>NOT(ISERROR(SEARCH("High",D66)))</formula>
    </cfRule>
  </conditionalFormatting>
  <conditionalFormatting sqref="F66:F68">
    <cfRule type="containsText" dxfId="118" priority="123" stopIfTrue="1" operator="containsText" text="Not">
      <formula>NOT(ISERROR(SEARCH("Not",F66)))</formula>
    </cfRule>
    <cfRule type="containsText" dxfId="117" priority="124" stopIfTrue="1" operator="containsText" text="Low">
      <formula>NOT(ISERROR(SEARCH("Low",F66)))</formula>
    </cfRule>
    <cfRule type="containsText" dxfId="116" priority="125" stopIfTrue="1" operator="containsText" text="High">
      <formula>NOT(ISERROR(SEARCH("High",F66)))</formula>
    </cfRule>
    <cfRule type="containsText" dxfId="115" priority="126" operator="containsText" text="Material">
      <formula>NOT(ISERROR(SEARCH("Material",F66)))</formula>
    </cfRule>
  </conditionalFormatting>
  <conditionalFormatting sqref="D70:E74">
    <cfRule type="containsText" dxfId="114" priority="119" operator="containsText" text="Negligable">
      <formula>NOT(ISERROR(SEARCH("Negligable",D70)))</formula>
    </cfRule>
    <cfRule type="containsText" dxfId="113" priority="120" operator="containsText" text="Low">
      <formula>NOT(ISERROR(SEARCH("Low",D70)))</formula>
    </cfRule>
    <cfRule type="containsText" dxfId="112" priority="121" operator="containsText" text="Med">
      <formula>NOT(ISERROR(SEARCH("Med",D70)))</formula>
    </cfRule>
    <cfRule type="containsText" dxfId="111" priority="122" operator="containsText" text="High">
      <formula>NOT(ISERROR(SEARCH("High",D70)))</formula>
    </cfRule>
  </conditionalFormatting>
  <conditionalFormatting sqref="F70:F74">
    <cfRule type="containsText" dxfId="110" priority="115" stopIfTrue="1" operator="containsText" text="Not">
      <formula>NOT(ISERROR(SEARCH("Not",F70)))</formula>
    </cfRule>
    <cfRule type="containsText" dxfId="109" priority="116" stopIfTrue="1" operator="containsText" text="Low">
      <formula>NOT(ISERROR(SEARCH("Low",F70)))</formula>
    </cfRule>
    <cfRule type="containsText" dxfId="108" priority="117" stopIfTrue="1" operator="containsText" text="High">
      <formula>NOT(ISERROR(SEARCH("High",F70)))</formula>
    </cfRule>
    <cfRule type="containsText" dxfId="107" priority="118" operator="containsText" text="Material">
      <formula>NOT(ISERROR(SEARCH("Material",F70)))</formula>
    </cfRule>
  </conditionalFormatting>
  <conditionalFormatting sqref="D76:E80">
    <cfRule type="containsText" dxfId="106" priority="111" operator="containsText" text="Negligable">
      <formula>NOT(ISERROR(SEARCH("Negligable",D76)))</formula>
    </cfRule>
    <cfRule type="containsText" dxfId="105" priority="112" operator="containsText" text="Low">
      <formula>NOT(ISERROR(SEARCH("Low",D76)))</formula>
    </cfRule>
    <cfRule type="containsText" dxfId="104" priority="113" operator="containsText" text="Med">
      <formula>NOT(ISERROR(SEARCH("Med",D76)))</formula>
    </cfRule>
    <cfRule type="containsText" dxfId="103" priority="114" operator="containsText" text="High">
      <formula>NOT(ISERROR(SEARCH("High",D76)))</formula>
    </cfRule>
  </conditionalFormatting>
  <conditionalFormatting sqref="F76:F80">
    <cfRule type="containsText" dxfId="102" priority="107" stopIfTrue="1" operator="containsText" text="Not">
      <formula>NOT(ISERROR(SEARCH("Not",F76)))</formula>
    </cfRule>
    <cfRule type="containsText" dxfId="101" priority="108" stopIfTrue="1" operator="containsText" text="Low">
      <formula>NOT(ISERROR(SEARCH("Low",F76)))</formula>
    </cfRule>
    <cfRule type="containsText" dxfId="100" priority="109" stopIfTrue="1" operator="containsText" text="High">
      <formula>NOT(ISERROR(SEARCH("High",F76)))</formula>
    </cfRule>
    <cfRule type="containsText" dxfId="99" priority="110" operator="containsText" text="Material">
      <formula>NOT(ISERROR(SEARCH("Material",F76)))</formula>
    </cfRule>
  </conditionalFormatting>
  <conditionalFormatting sqref="D82:E84">
    <cfRule type="containsText" dxfId="98" priority="103" operator="containsText" text="Negligable">
      <formula>NOT(ISERROR(SEARCH("Negligable",D82)))</formula>
    </cfRule>
    <cfRule type="containsText" dxfId="97" priority="104" operator="containsText" text="Low">
      <formula>NOT(ISERROR(SEARCH("Low",D82)))</formula>
    </cfRule>
    <cfRule type="containsText" dxfId="96" priority="105" operator="containsText" text="Med">
      <formula>NOT(ISERROR(SEARCH("Med",D82)))</formula>
    </cfRule>
    <cfRule type="containsText" dxfId="95" priority="106" operator="containsText" text="High">
      <formula>NOT(ISERROR(SEARCH("High",D82)))</formula>
    </cfRule>
  </conditionalFormatting>
  <conditionalFormatting sqref="F82:F84">
    <cfRule type="containsText" dxfId="94" priority="99" stopIfTrue="1" operator="containsText" text="Not">
      <formula>NOT(ISERROR(SEARCH("Not",F82)))</formula>
    </cfRule>
    <cfRule type="containsText" dxfId="93" priority="100" stopIfTrue="1" operator="containsText" text="Low">
      <formula>NOT(ISERROR(SEARCH("Low",F82)))</formula>
    </cfRule>
    <cfRule type="containsText" dxfId="92" priority="101" stopIfTrue="1" operator="containsText" text="High">
      <formula>NOT(ISERROR(SEARCH("High",F82)))</formula>
    </cfRule>
    <cfRule type="containsText" dxfId="91" priority="102" operator="containsText" text="Material">
      <formula>NOT(ISERROR(SEARCH("Material",F82)))</formula>
    </cfRule>
  </conditionalFormatting>
  <conditionalFormatting sqref="D2">
    <cfRule type="containsText" dxfId="90" priority="45" operator="containsText" text="Gold">
      <formula>NOT(ISERROR(SEARCH("Gold",D2)))</formula>
    </cfRule>
    <cfRule type="containsText" dxfId="89" priority="46" operator="containsText" text="Silver">
      <formula>NOT(ISERROR(SEARCH("Silver",D2)))</formula>
    </cfRule>
    <cfRule type="containsText" dxfId="88" priority="47" operator="containsText" text="Bronze">
      <formula>NOT(ISERROR(SEARCH("Bronze",D2)))</formula>
    </cfRule>
    <cfRule type="containsText" dxfId="87" priority="48" operator="containsText" text="Not">
      <formula>NOT(ISERROR(SEARCH("Not",D2)))</formula>
    </cfRule>
  </conditionalFormatting>
  <conditionalFormatting sqref="L6">
    <cfRule type="containsText" dxfId="86" priority="32" operator="containsText" text="3">
      <formula>NOT(ISERROR(SEARCH("3",L6)))</formula>
    </cfRule>
    <cfRule type="containsText" dxfId="85" priority="33" operator="containsText" text="2">
      <formula>NOT(ISERROR(SEARCH("2",L6)))</formula>
    </cfRule>
    <cfRule type="containsText" dxfId="84" priority="34" operator="containsText" text="1">
      <formula>NOT(ISERROR(SEARCH("1",L6)))</formula>
    </cfRule>
  </conditionalFormatting>
  <conditionalFormatting sqref="M6:M8 M18:M23 M29:M30 M25:M27 M37:M45 M33:M35 M47:M51 M53:M56 M58:M60 M63:M64 M66:M68 M70:M74 M76:M80 M82:M1048576 M1:M3 M10:M16">
    <cfRule type="containsText" dxfId="83" priority="29" operator="containsText" text="3">
      <formula>NOT(ISERROR(SEARCH("3",M1)))</formula>
    </cfRule>
    <cfRule type="containsText" dxfId="82" priority="30" operator="containsText" text="2">
      <formula>NOT(ISERROR(SEARCH("2",M1)))</formula>
    </cfRule>
    <cfRule type="containsText" dxfId="81" priority="31" operator="containsText" text="1">
      <formula>NOT(ISERROR(SEARCH("1",M1)))</formula>
    </cfRule>
  </conditionalFormatting>
  <conditionalFormatting sqref="M9">
    <cfRule type="containsText" dxfId="80" priority="27" operator="containsText" text="1">
      <formula>NOT(ISERROR(SEARCH("1",M9)))</formula>
    </cfRule>
  </conditionalFormatting>
  <conditionalFormatting sqref="I9:I84">
    <cfRule type="containsText" dxfId="79" priority="25" operator="containsText" text="3">
      <formula>NOT(ISERROR(SEARCH("3",I9)))</formula>
    </cfRule>
    <cfRule type="containsText" dxfId="78" priority="26" operator="containsText" text="2">
      <formula>NOT(ISERROR(SEARCH("2",I9)))</formula>
    </cfRule>
    <cfRule type="containsText" dxfId="77" priority="44" operator="containsText" text="1">
      <formula>NOT(ISERROR(SEARCH("1",I9)))</formula>
    </cfRule>
  </conditionalFormatting>
  <conditionalFormatting sqref="D34:D35">
    <cfRule type="containsText" dxfId="76" priority="21" operator="containsText" text="Negligable">
      <formula>NOT(ISERROR(SEARCH("Negligable",D34)))</formula>
    </cfRule>
    <cfRule type="containsText" dxfId="75" priority="22" operator="containsText" text="Low">
      <formula>NOT(ISERROR(SEARCH("Low",D34)))</formula>
    </cfRule>
    <cfRule type="containsText" dxfId="74" priority="23" operator="containsText" text="Med">
      <formula>NOT(ISERROR(SEARCH("Med",D34)))</formula>
    </cfRule>
    <cfRule type="containsText" dxfId="73" priority="24" operator="containsText" text="High">
      <formula>NOT(ISERROR(SEARCH("High",D34)))</formula>
    </cfRule>
  </conditionalFormatting>
  <conditionalFormatting sqref="D29:D30">
    <cfRule type="containsText" dxfId="72" priority="17" operator="containsText" text="Negligable">
      <formula>NOT(ISERROR(SEARCH("Negligable",D29)))</formula>
    </cfRule>
    <cfRule type="containsText" dxfId="71" priority="18" operator="containsText" text="Low">
      <formula>NOT(ISERROR(SEARCH("Low",D29)))</formula>
    </cfRule>
    <cfRule type="containsText" dxfId="70" priority="19" operator="containsText" text="Med">
      <formula>NOT(ISERROR(SEARCH("Med",D29)))</formula>
    </cfRule>
    <cfRule type="containsText" dxfId="69" priority="20" operator="containsText" text="High">
      <formula>NOT(ISERROR(SEARCH("High",D29)))</formula>
    </cfRule>
  </conditionalFormatting>
  <conditionalFormatting sqref="D25:D27">
    <cfRule type="containsText" dxfId="68" priority="13" operator="containsText" text="Negligable">
      <formula>NOT(ISERROR(SEARCH("Negligable",D25)))</formula>
    </cfRule>
    <cfRule type="containsText" dxfId="67" priority="14" operator="containsText" text="Low">
      <formula>NOT(ISERROR(SEARCH("Low",D25)))</formula>
    </cfRule>
    <cfRule type="containsText" dxfId="66" priority="15" operator="containsText" text="Med">
      <formula>NOT(ISERROR(SEARCH("Med",D25)))</formula>
    </cfRule>
    <cfRule type="containsText" dxfId="65" priority="16" operator="containsText" text="High">
      <formula>NOT(ISERROR(SEARCH("High",D25)))</formula>
    </cfRule>
  </conditionalFormatting>
  <conditionalFormatting sqref="D18:D23">
    <cfRule type="containsText" dxfId="64" priority="9" operator="containsText" text="Negligable">
      <formula>NOT(ISERROR(SEARCH("Negligable",D18)))</formula>
    </cfRule>
    <cfRule type="containsText" dxfId="63" priority="10" operator="containsText" text="Low">
      <formula>NOT(ISERROR(SEARCH("Low",D18)))</formula>
    </cfRule>
    <cfRule type="containsText" dxfId="62" priority="11" operator="containsText" text="Med">
      <formula>NOT(ISERROR(SEARCH("Med",D18)))</formula>
    </cfRule>
    <cfRule type="containsText" dxfId="61" priority="12" operator="containsText" text="High">
      <formula>NOT(ISERROR(SEARCH("High",D18)))</formula>
    </cfRule>
  </conditionalFormatting>
  <conditionalFormatting sqref="D10:E15">
    <cfRule type="containsText" dxfId="60" priority="1" operator="containsText" text="Negligable">
      <formula>NOT(ISERROR(SEARCH("Negligable",D10)))</formula>
    </cfRule>
    <cfRule type="containsText" dxfId="59" priority="2" operator="containsText" text="Low">
      <formula>NOT(ISERROR(SEARCH("Low",D10)))</formula>
    </cfRule>
    <cfRule type="containsText" dxfId="58" priority="3" operator="containsText" text="Med">
      <formula>NOT(ISERROR(SEARCH("Med",D10)))</formula>
    </cfRule>
    <cfRule type="containsText" dxfId="57" priority="4" operator="containsText" text="High">
      <formula>NOT(ISERROR(SEARCH("High",D10)))</formula>
    </cfRule>
  </conditionalFormatting>
  <dataValidations count="1">
    <dataValidation type="list" allowBlank="1" showInputMessage="1" showErrorMessage="1" sqref="N25:O27 N18:O23 N37:O45 N29:O30 N33:O35 N47:O51 N53:O56 N58:O60 N63:O64 N66:O68 N70:O74 N76:O80 N82:O84">
      <formula1>$B$51:$B$54</formula1>
    </dataValidation>
  </dataValidations>
  <pageMargins left="0.75" right="0.75" top="1" bottom="1" header="0.5" footer="0.5"/>
  <pageSetup paperSize="9" orientation="portrait" horizontalDpi="4294967292" verticalDpi="4294967292"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DEFINITIONS!$B$7:$B$10</xm:f>
          </x14:formula1>
          <xm:sqref>D47:D51 D29:D30 D76:D80 D18:D23 D25:D27 C65 D33:D35 D37:D45 D53:D56 D58:D60 D63:D74 D82:D84 C69 D9:D16</xm:sqref>
        </x14:dataValidation>
        <x14:dataValidation type="list" allowBlank="1" showInputMessage="1" showErrorMessage="1">
          <x14:formula1>
            <xm:f>DEFINITIONS!$B$15:$B$18</xm:f>
          </x14:formula1>
          <xm:sqref>E47:E51 E76:E80 E82:E84 E18:E23 E37:E45 E29:E30 E25:E27 E63:E74 E33:E35 E53:E56 E58:E60 E9:E16</xm:sqref>
        </x14:dataValidation>
        <x14:dataValidation type="list" allowBlank="1" showInputMessage="1" showErrorMessage="1">
          <x14:formula1>
            <xm:f>DEFINITIONS!$B$34:$B$35</xm:f>
          </x14:formula1>
          <xm:sqref>I18:I23 I55 I29:I30 I47:I51 I33:I35 I37:I45 I60 I70 I66 I68 I25:I27 I84 I80 I82 I78 I53 I9:I16</xm:sqref>
        </x14:dataValidation>
        <x14:dataValidation type="list" allowBlank="1" showInputMessage="1" showErrorMessage="1">
          <x14:formula1>
            <xm:f>DEFINITIONS!$B$40:$B$43</xm:f>
          </x14:formula1>
          <xm:sqref>I79 I76:I77 I83 I71:I74 I67 I63:I64 I58:I59 I56</xm:sqref>
        </x14:dataValidation>
        <x14:dataValidation type="list" allowBlank="1" showInputMessage="1" showErrorMessage="1">
          <x14:formula1>
            <xm:f>DEFINITIONS!$B$48:$B$51</xm:f>
          </x14:formula1>
          <xm:sqref>N9:O16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election activeCell="B6" sqref="B6"/>
    </sheetView>
  </sheetViews>
  <sheetFormatPr defaultColWidth="11" defaultRowHeight="15.5"/>
  <cols>
    <col min="2" max="2" width="26.6640625" customWidth="1"/>
    <col min="3" max="3" width="17.5" style="12" customWidth="1"/>
    <col min="4" max="4" width="4.33203125" style="12" hidden="1" customWidth="1"/>
    <col min="5" max="8" width="17.5" style="12" customWidth="1"/>
  </cols>
  <sheetData>
    <row r="1" spans="1:8" ht="21">
      <c r="A1" s="312" t="s">
        <v>497</v>
      </c>
      <c r="B1" s="313"/>
      <c r="C1" s="314"/>
      <c r="D1" s="242"/>
    </row>
    <row r="2" spans="1:8">
      <c r="A2" s="334" t="str">
        <f>ABOUT!B13</f>
        <v>Version: v1.0</v>
      </c>
      <c r="B2" s="334"/>
      <c r="C2" s="334"/>
      <c r="D2" s="311"/>
    </row>
    <row r="3" spans="1:8">
      <c r="A3" t="s">
        <v>488</v>
      </c>
    </row>
    <row r="5" spans="1:8">
      <c r="B5" s="8" t="s">
        <v>282</v>
      </c>
      <c r="C5" s="13"/>
      <c r="D5" s="13"/>
    </row>
    <row r="6" spans="1:8">
      <c r="B6" s="9" t="s">
        <v>38</v>
      </c>
      <c r="C6" s="336" t="s">
        <v>39</v>
      </c>
      <c r="D6" s="336"/>
      <c r="E6" s="336"/>
      <c r="F6" s="336"/>
      <c r="G6" s="336"/>
      <c r="H6" s="336"/>
    </row>
    <row r="7" spans="1:8" s="17" customFormat="1" ht="45" customHeight="1">
      <c r="B7" s="16" t="s">
        <v>54</v>
      </c>
      <c r="C7" s="337" t="s">
        <v>489</v>
      </c>
      <c r="D7" s="337"/>
      <c r="E7" s="337"/>
      <c r="F7" s="337"/>
      <c r="G7" s="337"/>
      <c r="H7" s="337"/>
    </row>
    <row r="8" spans="1:8" s="17" customFormat="1" ht="30" customHeight="1">
      <c r="B8" s="16" t="s">
        <v>40</v>
      </c>
      <c r="C8" s="337" t="s">
        <v>490</v>
      </c>
      <c r="D8" s="337"/>
      <c r="E8" s="337"/>
      <c r="F8" s="337"/>
      <c r="G8" s="337"/>
      <c r="H8" s="337"/>
    </row>
    <row r="9" spans="1:8" s="17" customFormat="1" ht="30" customHeight="1">
      <c r="B9" s="16" t="s">
        <v>41</v>
      </c>
      <c r="C9" s="337" t="s">
        <v>491</v>
      </c>
      <c r="D9" s="337"/>
      <c r="E9" s="337"/>
      <c r="F9" s="337"/>
      <c r="G9" s="337"/>
      <c r="H9" s="337"/>
    </row>
    <row r="10" spans="1:8" s="17" customFormat="1" ht="30" customHeight="1">
      <c r="B10" s="16" t="s">
        <v>42</v>
      </c>
      <c r="C10" s="337" t="s">
        <v>492</v>
      </c>
      <c r="D10" s="337"/>
      <c r="E10" s="337"/>
      <c r="F10" s="337"/>
      <c r="G10" s="337"/>
      <c r="H10" s="337"/>
    </row>
    <row r="13" spans="1:8">
      <c r="B13" s="8" t="s">
        <v>283</v>
      </c>
      <c r="C13" s="13"/>
      <c r="D13" s="13"/>
    </row>
    <row r="14" spans="1:8">
      <c r="B14" s="9" t="s">
        <v>38</v>
      </c>
      <c r="C14" s="336" t="s">
        <v>39</v>
      </c>
      <c r="D14" s="336"/>
      <c r="E14" s="336"/>
      <c r="F14" s="336"/>
      <c r="G14" s="336"/>
      <c r="H14" s="336"/>
    </row>
    <row r="15" spans="1:8" ht="30" customHeight="1">
      <c r="B15" s="16" t="s">
        <v>54</v>
      </c>
      <c r="C15" s="337" t="s">
        <v>493</v>
      </c>
      <c r="D15" s="337"/>
      <c r="E15" s="337"/>
      <c r="F15" s="337"/>
      <c r="G15" s="337"/>
      <c r="H15" s="337"/>
    </row>
    <row r="16" spans="1:8" ht="30" customHeight="1">
      <c r="B16" s="16" t="s">
        <v>40</v>
      </c>
      <c r="C16" s="337" t="s">
        <v>494</v>
      </c>
      <c r="D16" s="337"/>
      <c r="E16" s="337"/>
      <c r="F16" s="337"/>
      <c r="G16" s="337"/>
      <c r="H16" s="337"/>
    </row>
    <row r="17" spans="2:8" ht="30" customHeight="1">
      <c r="B17" s="16" t="s">
        <v>41</v>
      </c>
      <c r="C17" s="337" t="s">
        <v>495</v>
      </c>
      <c r="D17" s="337"/>
      <c r="E17" s="337"/>
      <c r="F17" s="337"/>
      <c r="G17" s="337"/>
      <c r="H17" s="337"/>
    </row>
    <row r="18" spans="2:8" ht="30" customHeight="1">
      <c r="B18" s="16" t="s">
        <v>42</v>
      </c>
      <c r="C18" s="337" t="s">
        <v>496</v>
      </c>
      <c r="D18" s="337"/>
      <c r="E18" s="337"/>
      <c r="F18" s="337"/>
      <c r="G18" s="337"/>
      <c r="H18" s="337"/>
    </row>
    <row r="21" spans="2:8">
      <c r="B21" s="8" t="s">
        <v>284</v>
      </c>
    </row>
    <row r="22" spans="2:8">
      <c r="E22" s="335" t="s">
        <v>35</v>
      </c>
      <c r="F22" s="335"/>
      <c r="G22" s="335"/>
      <c r="H22" s="335"/>
    </row>
    <row r="23" spans="2:8">
      <c r="C23" s="22"/>
      <c r="D23" s="22"/>
      <c r="E23" s="23" t="str">
        <f>B7</f>
        <v>Negligible</v>
      </c>
      <c r="F23" s="23" t="str">
        <f>B8</f>
        <v>Low</v>
      </c>
      <c r="G23" s="23" t="str">
        <f>B9</f>
        <v>Med</v>
      </c>
      <c r="H23" s="23" t="str">
        <f>B10</f>
        <v>High</v>
      </c>
    </row>
    <row r="24" spans="2:8" s="11" customFormat="1" hidden="1">
      <c r="C24" s="24"/>
      <c r="D24" s="24"/>
      <c r="E24" s="25">
        <v>1</v>
      </c>
      <c r="F24" s="25">
        <v>2</v>
      </c>
      <c r="G24" s="25">
        <v>3</v>
      </c>
      <c r="H24" s="25">
        <v>4</v>
      </c>
    </row>
    <row r="25" spans="2:8" ht="30" customHeight="1">
      <c r="B25" s="338" t="s">
        <v>36</v>
      </c>
      <c r="C25" s="20" t="str">
        <f>B15</f>
        <v>Negligible</v>
      </c>
      <c r="D25" s="26">
        <v>1</v>
      </c>
      <c r="E25" s="27" t="s">
        <v>53</v>
      </c>
      <c r="F25" s="27" t="s">
        <v>53</v>
      </c>
      <c r="G25" s="18" t="s">
        <v>52</v>
      </c>
      <c r="H25" s="28" t="s">
        <v>55</v>
      </c>
    </row>
    <row r="26" spans="2:8" ht="30" customHeight="1">
      <c r="B26" s="338"/>
      <c r="C26" s="20" t="str">
        <f>B16</f>
        <v>Low</v>
      </c>
      <c r="D26" s="26">
        <v>2</v>
      </c>
      <c r="E26" s="27" t="s">
        <v>53</v>
      </c>
      <c r="F26" s="18" t="s">
        <v>52</v>
      </c>
      <c r="G26" s="28" t="s">
        <v>55</v>
      </c>
      <c r="H26" s="28" t="s">
        <v>55</v>
      </c>
    </row>
    <row r="27" spans="2:8" ht="30" customHeight="1">
      <c r="B27" s="338"/>
      <c r="C27" s="20" t="str">
        <f>B17</f>
        <v>Med</v>
      </c>
      <c r="D27" s="26">
        <v>3</v>
      </c>
      <c r="E27" s="18" t="s">
        <v>52</v>
      </c>
      <c r="F27" s="28" t="s">
        <v>55</v>
      </c>
      <c r="G27" s="28" t="s">
        <v>55</v>
      </c>
      <c r="H27" s="19" t="s">
        <v>51</v>
      </c>
    </row>
    <row r="28" spans="2:8" ht="30" customHeight="1">
      <c r="B28" s="338"/>
      <c r="C28" s="20" t="str">
        <f>B18</f>
        <v>High</v>
      </c>
      <c r="D28" s="26">
        <v>4</v>
      </c>
      <c r="E28" s="28" t="s">
        <v>55</v>
      </c>
      <c r="F28" s="28" t="s">
        <v>55</v>
      </c>
      <c r="G28" s="19" t="s">
        <v>51</v>
      </c>
      <c r="H28" s="19" t="s">
        <v>51</v>
      </c>
    </row>
    <row r="31" spans="2:8">
      <c r="B31" s="8" t="s">
        <v>408</v>
      </c>
    </row>
    <row r="32" spans="2:8">
      <c r="B32" s="10" t="s">
        <v>43</v>
      </c>
    </row>
    <row r="33" spans="2:9">
      <c r="B33" s="9" t="s">
        <v>38</v>
      </c>
      <c r="C33" s="336" t="s">
        <v>39</v>
      </c>
      <c r="D33" s="336"/>
      <c r="E33" s="336"/>
      <c r="F33" s="336"/>
      <c r="G33" s="336"/>
      <c r="H33" s="336"/>
    </row>
    <row r="34" spans="2:9" ht="30" customHeight="1">
      <c r="B34" s="15" t="s">
        <v>48</v>
      </c>
      <c r="C34" s="337" t="s">
        <v>59</v>
      </c>
      <c r="D34" s="337"/>
      <c r="E34" s="337"/>
      <c r="F34" s="337"/>
      <c r="G34" s="337"/>
      <c r="H34" s="337"/>
      <c r="I34" s="72">
        <v>0</v>
      </c>
    </row>
    <row r="35" spans="2:9" ht="30" customHeight="1">
      <c r="B35" s="15" t="s">
        <v>62</v>
      </c>
      <c r="C35" s="337" t="s">
        <v>58</v>
      </c>
      <c r="D35" s="337"/>
      <c r="E35" s="337"/>
      <c r="F35" s="337"/>
      <c r="G35" s="337"/>
      <c r="H35" s="337"/>
      <c r="I35" s="72">
        <v>0.5</v>
      </c>
    </row>
    <row r="36" spans="2:9">
      <c r="B36" s="11"/>
      <c r="C36" s="14"/>
      <c r="D36" s="14"/>
      <c r="E36" s="14"/>
      <c r="F36" s="14"/>
      <c r="G36" s="14"/>
      <c r="H36" s="14"/>
      <c r="I36" s="72"/>
    </row>
    <row r="37" spans="2:9">
      <c r="B37" s="8" t="s">
        <v>408</v>
      </c>
      <c r="I37" s="72"/>
    </row>
    <row r="38" spans="2:9">
      <c r="B38" s="10" t="s">
        <v>43</v>
      </c>
      <c r="I38" s="72"/>
    </row>
    <row r="39" spans="2:9">
      <c r="B39" s="9" t="s">
        <v>38</v>
      </c>
      <c r="C39" s="336" t="s">
        <v>39</v>
      </c>
      <c r="D39" s="336"/>
      <c r="E39" s="336"/>
      <c r="F39" s="336"/>
      <c r="G39" s="336"/>
      <c r="H39" s="336"/>
      <c r="I39" s="72"/>
    </row>
    <row r="40" spans="2:9" ht="32.15" customHeight="1">
      <c r="B40" s="15" t="s">
        <v>48</v>
      </c>
      <c r="C40" s="337" t="s">
        <v>59</v>
      </c>
      <c r="D40" s="337"/>
      <c r="E40" s="337"/>
      <c r="F40" s="337"/>
      <c r="G40" s="337"/>
      <c r="H40" s="337"/>
      <c r="I40" s="72"/>
    </row>
    <row r="41" spans="2:9" ht="32.15" customHeight="1">
      <c r="B41" s="15" t="s">
        <v>409</v>
      </c>
      <c r="C41" s="337" t="s">
        <v>412</v>
      </c>
      <c r="D41" s="337"/>
      <c r="E41" s="337"/>
      <c r="F41" s="337"/>
      <c r="G41" s="337"/>
      <c r="H41" s="337"/>
      <c r="I41" s="72"/>
    </row>
    <row r="42" spans="2:9" ht="32.15" customHeight="1">
      <c r="B42" s="15" t="s">
        <v>410</v>
      </c>
      <c r="C42" s="337" t="s">
        <v>413</v>
      </c>
      <c r="D42" s="337"/>
      <c r="E42" s="337"/>
      <c r="F42" s="337"/>
      <c r="G42" s="337"/>
      <c r="H42" s="337"/>
      <c r="I42" s="72"/>
    </row>
    <row r="43" spans="2:9" ht="32.15" customHeight="1">
      <c r="B43" s="15" t="s">
        <v>411</v>
      </c>
      <c r="C43" s="337" t="s">
        <v>414</v>
      </c>
      <c r="D43" s="337"/>
      <c r="E43" s="337"/>
      <c r="F43" s="337"/>
      <c r="G43" s="337"/>
      <c r="H43" s="337"/>
      <c r="I43" s="72"/>
    </row>
    <row r="44" spans="2:9">
      <c r="B44" s="60"/>
      <c r="C44" s="149"/>
      <c r="D44" s="149"/>
      <c r="E44" s="149"/>
      <c r="F44" s="149"/>
      <c r="G44" s="149"/>
      <c r="H44" s="149"/>
      <c r="I44" s="72"/>
    </row>
    <row r="45" spans="2:9">
      <c r="B45" s="8" t="s">
        <v>285</v>
      </c>
      <c r="I45" s="72"/>
    </row>
    <row r="46" spans="2:9">
      <c r="B46" s="10" t="s">
        <v>43</v>
      </c>
      <c r="I46" s="72"/>
    </row>
    <row r="47" spans="2:9">
      <c r="B47" s="9" t="s">
        <v>38</v>
      </c>
      <c r="C47" s="336" t="s">
        <v>39</v>
      </c>
      <c r="D47" s="336"/>
      <c r="E47" s="336"/>
      <c r="F47" s="336"/>
      <c r="G47" s="336"/>
      <c r="H47" s="336"/>
      <c r="I47" s="72"/>
    </row>
    <row r="48" spans="2:9" ht="30" customHeight="1">
      <c r="B48" s="15" t="s">
        <v>49</v>
      </c>
      <c r="C48" s="337" t="s">
        <v>46</v>
      </c>
      <c r="D48" s="337"/>
      <c r="E48" s="337"/>
      <c r="F48" s="337"/>
      <c r="G48" s="337"/>
      <c r="H48" s="337"/>
      <c r="I48" s="72">
        <v>0</v>
      </c>
    </row>
    <row r="49" spans="2:9" ht="30" customHeight="1">
      <c r="B49" s="15" t="s">
        <v>50</v>
      </c>
      <c r="C49" s="337" t="s">
        <v>47</v>
      </c>
      <c r="D49" s="337"/>
      <c r="E49" s="337"/>
      <c r="F49" s="337"/>
      <c r="G49" s="337"/>
      <c r="H49" s="337"/>
      <c r="I49" s="72">
        <v>0.5</v>
      </c>
    </row>
    <row r="50" spans="2:9" ht="30" customHeight="1">
      <c r="B50" s="15" t="s">
        <v>56</v>
      </c>
      <c r="C50" s="337" t="s">
        <v>44</v>
      </c>
      <c r="D50" s="337"/>
      <c r="E50" s="337"/>
      <c r="F50" s="337"/>
      <c r="G50" s="337"/>
      <c r="H50" s="337"/>
      <c r="I50" s="72">
        <v>0.7</v>
      </c>
    </row>
    <row r="51" spans="2:9" ht="30" customHeight="1">
      <c r="B51" s="15" t="s">
        <v>57</v>
      </c>
      <c r="C51" s="337" t="s">
        <v>45</v>
      </c>
      <c r="D51" s="337"/>
      <c r="E51" s="337"/>
      <c r="F51" s="337"/>
      <c r="G51" s="337"/>
      <c r="H51" s="337"/>
      <c r="I51" s="72">
        <v>1</v>
      </c>
    </row>
  </sheetData>
  <sheetProtection algorithmName="SHA-512" hashValue="oebofJ+9wmEThimryhVLUiR9uv/F2xwdLWDlwQk9U8TDNc1mUg/b/Xu3dXJZwIcQZ5QA2lzh0aL/XYQ+DzMI2g==" saltValue="VxIh6P7ytXfS+HGSR8QShw==" spinCount="100000" sheet="1" objects="1" scenarios="1" selectLockedCells="1"/>
  <mergeCells count="26">
    <mergeCell ref="C48:H48"/>
    <mergeCell ref="C49:H49"/>
    <mergeCell ref="C50:H50"/>
    <mergeCell ref="C51:H51"/>
    <mergeCell ref="B25:B28"/>
    <mergeCell ref="C47:H47"/>
    <mergeCell ref="C39:H39"/>
    <mergeCell ref="C40:H40"/>
    <mergeCell ref="C43:H43"/>
    <mergeCell ref="C41:H41"/>
    <mergeCell ref="C42:H42"/>
    <mergeCell ref="A2:C2"/>
    <mergeCell ref="E22:H22"/>
    <mergeCell ref="C33:H33"/>
    <mergeCell ref="C34:H34"/>
    <mergeCell ref="C35:H35"/>
    <mergeCell ref="C6:H6"/>
    <mergeCell ref="C18:H18"/>
    <mergeCell ref="C17:H17"/>
    <mergeCell ref="C16:H16"/>
    <mergeCell ref="C15:H15"/>
    <mergeCell ref="C14:H14"/>
    <mergeCell ref="C10:H10"/>
    <mergeCell ref="C9:H9"/>
    <mergeCell ref="C8:H8"/>
    <mergeCell ref="C7:H7"/>
  </mergeCells>
  <phoneticPr fontId="22" type="noConversion"/>
  <pageMargins left="0.75" right="0.75" top="1" bottom="1" header="0.5" footer="0.5"/>
  <pageSetup paperSize="9" scale="62" orientation="portrait" horizontalDpi="4294967292" verticalDpi="4294967292"/>
  <colBreaks count="1" manualBreakCount="1">
    <brk id="8"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2"/>
  <sheetViews>
    <sheetView showGridLines="0" topLeftCell="I1" zoomScaleNormal="145" zoomScalePageLayoutView="145" workbookViewId="0">
      <selection activeCell="M50" sqref="M50"/>
    </sheetView>
  </sheetViews>
  <sheetFormatPr defaultColWidth="10.83203125" defaultRowHeight="14.5"/>
  <cols>
    <col min="1" max="11" width="5.6640625" style="244" customWidth="1"/>
    <col min="12" max="12" width="4.4140625" style="244" customWidth="1"/>
    <col min="13" max="13" width="12.4140625" style="244" customWidth="1"/>
    <col min="14" max="16" width="10.83203125" style="244"/>
    <col min="17" max="17" width="3.83203125" style="244" customWidth="1"/>
    <col min="18" max="20" width="10.83203125" style="244"/>
    <col min="21" max="21" width="3.83203125" style="244" customWidth="1"/>
    <col min="22" max="24" width="10.83203125" style="244"/>
    <col min="25" max="26" width="5.1640625" style="244" customWidth="1"/>
    <col min="27" max="16384" width="10.83203125" style="244"/>
  </cols>
  <sheetData>
    <row r="1" spans="1:26" ht="21">
      <c r="A1" s="230" t="s">
        <v>478</v>
      </c>
      <c r="B1" s="241"/>
      <c r="C1" s="242"/>
      <c r="D1" s="242"/>
      <c r="E1" s="242"/>
      <c r="F1" s="242"/>
      <c r="G1" s="242"/>
      <c r="H1" s="242"/>
      <c r="I1" s="242"/>
      <c r="J1" s="242"/>
      <c r="K1" s="242"/>
      <c r="L1" s="242"/>
      <c r="M1" s="242"/>
      <c r="N1" s="242"/>
      <c r="O1" s="242"/>
      <c r="P1" s="242"/>
      <c r="Q1" s="243"/>
      <c r="R1" s="242"/>
      <c r="S1" s="242"/>
      <c r="T1" s="242"/>
      <c r="U1" s="243"/>
      <c r="V1" s="242"/>
      <c r="W1" s="242"/>
      <c r="X1" s="242"/>
      <c r="Y1" s="242"/>
      <c r="Z1" s="242"/>
    </row>
    <row r="2" spans="1:26">
      <c r="A2" s="339" t="str">
        <f>ABOUT!B13</f>
        <v>Version: v1.0</v>
      </c>
      <c r="B2" s="339"/>
      <c r="C2" s="339"/>
      <c r="D2" s="242"/>
      <c r="E2" s="242"/>
      <c r="F2" s="242"/>
      <c r="G2" s="242"/>
      <c r="H2" s="242"/>
      <c r="I2" s="242"/>
      <c r="J2" s="242"/>
      <c r="K2" s="242"/>
      <c r="L2" s="242"/>
      <c r="M2" s="242"/>
      <c r="N2" s="242"/>
      <c r="O2" s="242"/>
      <c r="P2" s="242"/>
      <c r="Q2" s="243"/>
      <c r="R2" s="242"/>
      <c r="S2" s="242"/>
      <c r="T2" s="242"/>
      <c r="U2" s="243"/>
      <c r="V2" s="242"/>
      <c r="W2" s="242"/>
      <c r="X2" s="242"/>
      <c r="Y2" s="242"/>
      <c r="Z2" s="242"/>
    </row>
    <row r="3" spans="1:26" ht="18.5">
      <c r="A3" s="237"/>
      <c r="B3" s="237"/>
      <c r="C3" s="237"/>
      <c r="D3" s="242"/>
      <c r="E3" s="242"/>
      <c r="F3" s="242"/>
      <c r="G3" s="242"/>
      <c r="H3" s="242"/>
      <c r="I3" s="242"/>
      <c r="J3" s="242"/>
      <c r="K3" s="242"/>
      <c r="L3" s="242"/>
      <c r="M3" s="308" t="s">
        <v>481</v>
      </c>
      <c r="N3" s="242"/>
      <c r="O3" s="242"/>
      <c r="P3" s="242"/>
      <c r="Q3" s="243"/>
      <c r="R3" s="242"/>
      <c r="S3" s="242"/>
      <c r="T3" s="242"/>
      <c r="U3" s="243"/>
      <c r="V3" s="242"/>
      <c r="W3" s="242"/>
      <c r="X3" s="242"/>
      <c r="Y3" s="242"/>
      <c r="Z3" s="242"/>
    </row>
    <row r="4" spans="1:26">
      <c r="A4" s="237"/>
      <c r="B4" s="241"/>
      <c r="C4" s="242"/>
      <c r="D4" s="242"/>
      <c r="E4" s="242"/>
      <c r="F4" s="242"/>
      <c r="G4" s="242"/>
      <c r="H4" s="242"/>
      <c r="I4" s="242"/>
      <c r="J4" s="242"/>
      <c r="K4" s="242"/>
      <c r="L4" s="246"/>
      <c r="M4" s="247"/>
      <c r="N4" s="247"/>
      <c r="O4" s="247"/>
      <c r="P4" s="247"/>
      <c r="Q4" s="247"/>
      <c r="R4" s="247"/>
      <c r="S4" s="247"/>
      <c r="T4" s="247"/>
      <c r="U4" s="247"/>
      <c r="V4" s="247"/>
      <c r="W4" s="247"/>
      <c r="X4" s="247"/>
      <c r="Y4" s="248"/>
      <c r="Z4" s="242"/>
    </row>
    <row r="5" spans="1:26" ht="16" customHeight="1">
      <c r="A5" s="237"/>
      <c r="B5" s="241"/>
      <c r="C5" s="242"/>
      <c r="D5" s="242"/>
      <c r="E5" s="242"/>
      <c r="F5" s="242"/>
      <c r="G5" s="242"/>
      <c r="H5" s="242"/>
      <c r="I5" s="242"/>
      <c r="J5" s="242"/>
      <c r="K5" s="242"/>
      <c r="L5" s="249"/>
      <c r="M5" s="250" t="s">
        <v>441</v>
      </c>
      <c r="N5" s="251"/>
      <c r="O5" s="251"/>
      <c r="P5" s="251"/>
      <c r="Q5" s="251"/>
      <c r="R5" s="251"/>
      <c r="S5" s="251"/>
      <c r="T5" s="251"/>
      <c r="U5" s="251"/>
      <c r="V5" s="251"/>
      <c r="W5" s="251"/>
      <c r="X5" s="251"/>
      <c r="Y5" s="252"/>
      <c r="Z5" s="242"/>
    </row>
    <row r="6" spans="1:26">
      <c r="A6" s="237"/>
      <c r="B6" s="241"/>
      <c r="C6" s="242"/>
      <c r="D6" s="242"/>
      <c r="E6" s="242"/>
      <c r="F6" s="242"/>
      <c r="G6" s="242"/>
      <c r="H6" s="242"/>
      <c r="I6" s="242"/>
      <c r="J6" s="242"/>
      <c r="K6" s="242"/>
      <c r="L6" s="249"/>
      <c r="M6" s="253"/>
      <c r="N6" s="251"/>
      <c r="O6" s="254" t="s">
        <v>446</v>
      </c>
      <c r="P6" s="251"/>
      <c r="Q6" s="251"/>
      <c r="R6" s="251"/>
      <c r="S6" s="254" t="s">
        <v>447</v>
      </c>
      <c r="T6" s="251"/>
      <c r="U6" s="251"/>
      <c r="V6" s="251"/>
      <c r="W6" s="254" t="s">
        <v>448</v>
      </c>
      <c r="X6" s="251"/>
      <c r="Y6" s="252"/>
      <c r="Z6" s="242"/>
    </row>
    <row r="7" spans="1:26" ht="33" customHeight="1">
      <c r="A7" s="240" t="s">
        <v>483</v>
      </c>
      <c r="B7" s="242"/>
      <c r="C7" s="242"/>
      <c r="D7" s="242"/>
      <c r="E7" s="242"/>
      <c r="F7" s="242"/>
      <c r="G7" s="242"/>
      <c r="H7" s="242"/>
      <c r="I7" s="242"/>
      <c r="J7" s="242"/>
      <c r="K7" s="242"/>
      <c r="L7" s="249"/>
      <c r="M7" s="253"/>
      <c r="N7" s="255" t="s">
        <v>435</v>
      </c>
      <c r="O7" s="256" t="s">
        <v>436</v>
      </c>
      <c r="P7" s="257" t="s">
        <v>437</v>
      </c>
      <c r="Q7" s="251"/>
      <c r="R7" s="255" t="s">
        <v>435</v>
      </c>
      <c r="S7" s="256" t="s">
        <v>436</v>
      </c>
      <c r="T7" s="257" t="s">
        <v>437</v>
      </c>
      <c r="U7" s="251"/>
      <c r="V7" s="255" t="s">
        <v>435</v>
      </c>
      <c r="W7" s="256" t="s">
        <v>436</v>
      </c>
      <c r="X7" s="257" t="s">
        <v>437</v>
      </c>
      <c r="Y7" s="252"/>
      <c r="Z7" s="242"/>
    </row>
    <row r="8" spans="1:26">
      <c r="A8" s="238" t="s">
        <v>484</v>
      </c>
      <c r="B8" s="242"/>
      <c r="C8" s="242"/>
      <c r="D8" s="242"/>
      <c r="E8" s="242"/>
      <c r="F8" s="242"/>
      <c r="G8" s="242"/>
      <c r="H8" s="242"/>
      <c r="I8" s="242"/>
      <c r="J8" s="242"/>
      <c r="K8" s="242"/>
      <c r="L8" s="249"/>
      <c r="M8" s="258" t="s">
        <v>442</v>
      </c>
      <c r="N8" s="259">
        <f>COUNT(N39:N114)</f>
        <v>14</v>
      </c>
      <c r="O8" s="259">
        <f>COUNT(O39:O114)</f>
        <v>5</v>
      </c>
      <c r="P8" s="259">
        <f>COUNT(P39:P114)</f>
        <v>5</v>
      </c>
      <c r="Q8" s="260"/>
      <c r="R8" s="259">
        <f>COUNT(R39:R114)</f>
        <v>27</v>
      </c>
      <c r="S8" s="259">
        <f>COUNT(S39:S114)</f>
        <v>4</v>
      </c>
      <c r="T8" s="259">
        <f>COUNT(T39:T114)</f>
        <v>4</v>
      </c>
      <c r="U8" s="260"/>
      <c r="V8" s="259">
        <f>COUNT(V39:V114)</f>
        <v>15</v>
      </c>
      <c r="W8" s="259">
        <f>COUNT(W39:W114)</f>
        <v>5</v>
      </c>
      <c r="X8" s="259">
        <f>COUNT(X39:X114)</f>
        <v>5</v>
      </c>
      <c r="Y8" s="252"/>
      <c r="Z8" s="242"/>
    </row>
    <row r="9" spans="1:26">
      <c r="A9" s="238" t="s">
        <v>485</v>
      </c>
      <c r="B9" s="242"/>
      <c r="C9" s="242"/>
      <c r="D9" s="242"/>
      <c r="E9" s="242"/>
      <c r="F9" s="242"/>
      <c r="G9" s="242"/>
      <c r="H9" s="242"/>
      <c r="I9" s="242"/>
      <c r="J9" s="242"/>
      <c r="K9" s="242"/>
      <c r="L9" s="249"/>
      <c r="M9" s="258" t="s">
        <v>443</v>
      </c>
      <c r="N9" s="259">
        <f>SUM(N39:P114)</f>
        <v>13</v>
      </c>
      <c r="O9" s="259">
        <f>SUM(O39:P114)</f>
        <v>3</v>
      </c>
      <c r="P9" s="259">
        <f>SUM(P39:P114)</f>
        <v>1</v>
      </c>
      <c r="Q9" s="260"/>
      <c r="R9" s="259">
        <f>SUM(R39:T114)</f>
        <v>23</v>
      </c>
      <c r="S9" s="259">
        <f>SUM(S39:T114)</f>
        <v>1</v>
      </c>
      <c r="T9" s="259">
        <f>SUM(T39:T114)</f>
        <v>0</v>
      </c>
      <c r="U9" s="260"/>
      <c r="V9" s="259">
        <f>SUM(V39:X114)</f>
        <v>13</v>
      </c>
      <c r="W9" s="259">
        <f>SUM(W39:X114)</f>
        <v>2</v>
      </c>
      <c r="X9" s="259">
        <f>SUM(X39:X114)</f>
        <v>0</v>
      </c>
      <c r="Y9" s="252"/>
      <c r="Z9" s="242"/>
    </row>
    <row r="10" spans="1:26">
      <c r="A10" s="238" t="s">
        <v>487</v>
      </c>
      <c r="B10" s="242"/>
      <c r="C10" s="242"/>
      <c r="D10" s="242"/>
      <c r="E10" s="242"/>
      <c r="F10" s="242"/>
      <c r="G10" s="242"/>
      <c r="H10" s="242"/>
      <c r="I10" s="242"/>
      <c r="J10" s="242"/>
      <c r="K10" s="242"/>
      <c r="L10" s="249"/>
      <c r="M10" s="258" t="s">
        <v>444</v>
      </c>
      <c r="N10" s="261">
        <f>IFERROR(N9/N8,"")</f>
        <v>0.9285714285714286</v>
      </c>
      <c r="O10" s="261">
        <f>IFERROR(O9/O8,"")</f>
        <v>0.6</v>
      </c>
      <c r="P10" s="261">
        <f>IFERROR(P9/P8,"")</f>
        <v>0.2</v>
      </c>
      <c r="Q10" s="262"/>
      <c r="R10" s="261">
        <f>IFERROR(R9/R8,"")</f>
        <v>0.85185185185185186</v>
      </c>
      <c r="S10" s="261">
        <f>IFERROR(S9/S8,"")</f>
        <v>0.25</v>
      </c>
      <c r="T10" s="261">
        <f>IFERROR(T9/T8,"")</f>
        <v>0</v>
      </c>
      <c r="U10" s="262"/>
      <c r="V10" s="261">
        <f>IFERROR(V9/V8,"")</f>
        <v>0.8666666666666667</v>
      </c>
      <c r="W10" s="261">
        <f>IFERROR(W9/W8,"")</f>
        <v>0.4</v>
      </c>
      <c r="X10" s="261">
        <f>IFERROR(X9/X8,"")</f>
        <v>0</v>
      </c>
      <c r="Y10" s="252"/>
      <c r="Z10" s="242"/>
    </row>
    <row r="11" spans="1:26">
      <c r="A11" s="238" t="s">
        <v>486</v>
      </c>
      <c r="B11" s="242"/>
      <c r="C11" s="242"/>
      <c r="D11" s="242"/>
      <c r="E11" s="242"/>
      <c r="F11" s="242"/>
      <c r="G11" s="242"/>
      <c r="H11" s="242"/>
      <c r="I11" s="242"/>
      <c r="J11" s="242"/>
      <c r="K11" s="242"/>
      <c r="L11" s="249"/>
      <c r="M11" s="263"/>
      <c r="N11" s="251"/>
      <c r="O11" s="251"/>
      <c r="P11" s="251"/>
      <c r="Q11" s="251"/>
      <c r="R11" s="251"/>
      <c r="S11" s="251"/>
      <c r="T11" s="251"/>
      <c r="U11" s="251"/>
      <c r="V11" s="251"/>
      <c r="W11" s="251"/>
      <c r="X11" s="251"/>
      <c r="Y11" s="252"/>
      <c r="Z11" s="242"/>
    </row>
    <row r="12" spans="1:26">
      <c r="A12" s="239"/>
      <c r="B12" s="242"/>
      <c r="C12" s="242"/>
      <c r="D12" s="242"/>
      <c r="E12" s="242"/>
      <c r="F12" s="242"/>
      <c r="G12" s="242"/>
      <c r="H12" s="242"/>
      <c r="I12" s="242"/>
      <c r="J12" s="242"/>
      <c r="K12" s="242"/>
      <c r="L12" s="249"/>
      <c r="M12" s="250" t="s">
        <v>445</v>
      </c>
      <c r="N12" s="251"/>
      <c r="O12" s="251"/>
      <c r="P12" s="251"/>
      <c r="Q12" s="251"/>
      <c r="R12" s="251"/>
      <c r="S12" s="251"/>
      <c r="T12" s="251"/>
      <c r="U12" s="251"/>
      <c r="V12" s="251"/>
      <c r="W12" s="251"/>
      <c r="X12" s="251"/>
      <c r="Y12" s="252"/>
      <c r="Z12" s="242"/>
    </row>
    <row r="13" spans="1:26">
      <c r="A13" s="239"/>
      <c r="B13" s="242"/>
      <c r="C13" s="242"/>
      <c r="D13" s="242"/>
      <c r="E13" s="242"/>
      <c r="F13" s="242"/>
      <c r="G13" s="242"/>
      <c r="H13" s="242"/>
      <c r="I13" s="242"/>
      <c r="J13" s="242"/>
      <c r="K13" s="242"/>
      <c r="L13" s="249"/>
      <c r="M13" s="263"/>
      <c r="N13" s="251"/>
      <c r="O13" s="254" t="s">
        <v>446</v>
      </c>
      <c r="P13" s="251"/>
      <c r="Q13" s="251"/>
      <c r="R13" s="251"/>
      <c r="S13" s="254" t="s">
        <v>447</v>
      </c>
      <c r="T13" s="251"/>
      <c r="U13" s="251"/>
      <c r="V13" s="251"/>
      <c r="W13" s="254" t="s">
        <v>448</v>
      </c>
      <c r="X13" s="251"/>
      <c r="Y13" s="252"/>
      <c r="Z13" s="242"/>
    </row>
    <row r="14" spans="1:26" ht="33" customHeight="1">
      <c r="A14" s="315" t="s">
        <v>499</v>
      </c>
      <c r="B14" s="316"/>
      <c r="C14" s="316"/>
      <c r="D14" s="243"/>
      <c r="E14" s="242"/>
      <c r="F14" s="242"/>
      <c r="G14" s="242"/>
      <c r="H14" s="242"/>
      <c r="I14" s="242"/>
      <c r="J14" s="242"/>
      <c r="K14" s="242"/>
      <c r="L14" s="249"/>
      <c r="M14" s="263"/>
      <c r="N14" s="255" t="s">
        <v>435</v>
      </c>
      <c r="O14" s="256" t="s">
        <v>436</v>
      </c>
      <c r="P14" s="257" t="s">
        <v>437</v>
      </c>
      <c r="Q14" s="251"/>
      <c r="R14" s="255" t="s">
        <v>435</v>
      </c>
      <c r="S14" s="256" t="s">
        <v>436</v>
      </c>
      <c r="T14" s="257" t="s">
        <v>437</v>
      </c>
      <c r="U14" s="251"/>
      <c r="V14" s="255" t="s">
        <v>435</v>
      </c>
      <c r="W14" s="256" t="s">
        <v>436</v>
      </c>
      <c r="X14" s="257" t="s">
        <v>437</v>
      </c>
      <c r="Y14" s="252"/>
      <c r="Z14" s="242"/>
    </row>
    <row r="15" spans="1:26" ht="15.5">
      <c r="A15" s="316" t="s">
        <v>505</v>
      </c>
      <c r="B15" s="316" t="s">
        <v>500</v>
      </c>
      <c r="C15" s="316"/>
      <c r="D15" s="243"/>
      <c r="E15" s="242"/>
      <c r="F15" s="242"/>
      <c r="G15" s="242"/>
      <c r="H15" s="242"/>
      <c r="I15" s="242"/>
      <c r="J15" s="242"/>
      <c r="K15" s="242"/>
      <c r="L15" s="264">
        <v>1</v>
      </c>
      <c r="M15" s="258" t="s">
        <v>449</v>
      </c>
      <c r="N15" s="265">
        <v>0.8</v>
      </c>
      <c r="O15" s="265">
        <v>0</v>
      </c>
      <c r="P15" s="265">
        <v>0</v>
      </c>
      <c r="Q15" s="251"/>
      <c r="R15" s="265">
        <v>0.7</v>
      </c>
      <c r="S15" s="265">
        <v>0</v>
      </c>
      <c r="T15" s="265">
        <v>0</v>
      </c>
      <c r="U15" s="251"/>
      <c r="V15" s="265">
        <v>0</v>
      </c>
      <c r="W15" s="265">
        <v>0</v>
      </c>
      <c r="X15" s="265">
        <v>0</v>
      </c>
      <c r="Y15" s="252"/>
      <c r="Z15" s="242"/>
    </row>
    <row r="16" spans="1:26" ht="15.5">
      <c r="A16" s="316">
        <v>0</v>
      </c>
      <c r="B16" s="316" t="s">
        <v>501</v>
      </c>
      <c r="C16" s="316"/>
      <c r="D16" s="243"/>
      <c r="E16" s="242"/>
      <c r="F16" s="242"/>
      <c r="G16" s="242"/>
      <c r="H16" s="242"/>
      <c r="I16" s="242"/>
      <c r="J16" s="242"/>
      <c r="K16" s="242"/>
      <c r="L16" s="264">
        <v>2</v>
      </c>
      <c r="M16" s="258" t="s">
        <v>450</v>
      </c>
      <c r="N16" s="266">
        <v>1</v>
      </c>
      <c r="O16" s="266">
        <v>0.8</v>
      </c>
      <c r="P16" s="266">
        <v>0</v>
      </c>
      <c r="Q16" s="267"/>
      <c r="R16" s="266">
        <v>0.8</v>
      </c>
      <c r="S16" s="266">
        <v>0.5</v>
      </c>
      <c r="T16" s="266">
        <v>0</v>
      </c>
      <c r="U16" s="267"/>
      <c r="V16" s="266">
        <v>0.1</v>
      </c>
      <c r="W16" s="266">
        <v>0</v>
      </c>
      <c r="X16" s="266">
        <v>0</v>
      </c>
      <c r="Y16" s="252"/>
      <c r="Z16" s="242"/>
    </row>
    <row r="17" spans="1:26" ht="15.5">
      <c r="A17" s="316">
        <v>1</v>
      </c>
      <c r="B17" s="316" t="s">
        <v>502</v>
      </c>
      <c r="C17" s="316"/>
      <c r="D17" s="243"/>
      <c r="E17" s="242"/>
      <c r="F17" s="242"/>
      <c r="G17" s="242"/>
      <c r="H17" s="242"/>
      <c r="I17" s="242"/>
      <c r="J17" s="242"/>
      <c r="K17" s="242"/>
      <c r="L17" s="264">
        <v>3</v>
      </c>
      <c r="M17" s="258" t="s">
        <v>451</v>
      </c>
      <c r="N17" s="268">
        <v>1</v>
      </c>
      <c r="O17" s="268">
        <v>1</v>
      </c>
      <c r="P17" s="268">
        <v>0.5</v>
      </c>
      <c r="Q17" s="269"/>
      <c r="R17" s="268">
        <v>1</v>
      </c>
      <c r="S17" s="268">
        <v>0.8</v>
      </c>
      <c r="T17" s="268">
        <v>0.3</v>
      </c>
      <c r="U17" s="269"/>
      <c r="V17" s="268">
        <v>0.2</v>
      </c>
      <c r="W17" s="268">
        <v>0</v>
      </c>
      <c r="X17" s="268">
        <v>0</v>
      </c>
      <c r="Y17" s="252"/>
      <c r="Z17" s="242"/>
    </row>
    <row r="18" spans="1:26" ht="15.5">
      <c r="A18" s="316">
        <v>2</v>
      </c>
      <c r="B18" s="316" t="s">
        <v>503</v>
      </c>
      <c r="C18" s="316"/>
      <c r="D18" s="243"/>
      <c r="E18" s="242"/>
      <c r="F18" s="242"/>
      <c r="G18" s="242"/>
      <c r="H18" s="242"/>
      <c r="I18" s="242"/>
      <c r="J18" s="242"/>
      <c r="K18" s="242"/>
      <c r="L18" s="249"/>
      <c r="M18" s="263"/>
      <c r="N18" s="270">
        <f>IF(N10&gt;=N17,$L$17,IF(N10&gt;=N16,$L$16,IF(N10&gt;=N15,$L$15,0)))</f>
        <v>1</v>
      </c>
      <c r="O18" s="270">
        <f>IF(O10&gt;=O17,$L$17,IF(O10&gt;=O16,$L$16,IF(O10&gt;=O15,$L$15,0)))</f>
        <v>1</v>
      </c>
      <c r="P18" s="270">
        <f>IF(P10&gt;=P17,$L$17,IF(P10&gt;=P16,$L$16,IF(P10&gt;=P15,$L$15,0)))</f>
        <v>2</v>
      </c>
      <c r="Q18" s="251"/>
      <c r="R18" s="270">
        <f>IF(R10&gt;=R17,$L$17,IF(R10&gt;=R16,$L$16,IF(R10&gt;=R15,$L$15,0)))</f>
        <v>2</v>
      </c>
      <c r="S18" s="270">
        <f>IF(S10&gt;=S17,$L$17,IF(S10&gt;=S16,$L$16,IF(S10&gt;=S15,$L$15,0)))</f>
        <v>1</v>
      </c>
      <c r="T18" s="270">
        <f>IF(T10&gt;=T17,$L$17,IF(T10&gt;=T16,$L$16,IF(T10&gt;=T15,$L$15,0)))</f>
        <v>2</v>
      </c>
      <c r="U18" s="251"/>
      <c r="V18" s="270">
        <f>IF(V10&gt;=V17,$L$17,IF(V10&gt;=V16,$L$16,IF(V10&gt;=V15,$L$15,0)))</f>
        <v>3</v>
      </c>
      <c r="W18" s="270">
        <f>IF(W10&gt;=W17,$L$17,IF(W10&gt;=W16,$L$16,IF(W10&gt;=W15,$L$15,0)))</f>
        <v>3</v>
      </c>
      <c r="X18" s="270">
        <f>IF(X10&gt;=X17,$L$17,IF(X10&gt;=X16,$L$16,IF(X10&gt;=X15,$L$15,0)))</f>
        <v>3</v>
      </c>
      <c r="Y18" s="252"/>
      <c r="Z18" s="242"/>
    </row>
    <row r="19" spans="1:26" ht="15.5">
      <c r="A19" s="316">
        <v>3</v>
      </c>
      <c r="B19" s="316" t="s">
        <v>504</v>
      </c>
      <c r="C19" s="316"/>
      <c r="D19" s="243"/>
      <c r="E19" s="242"/>
      <c r="F19" s="242"/>
      <c r="G19" s="242"/>
      <c r="H19" s="242"/>
      <c r="I19" s="242"/>
      <c r="J19" s="242"/>
      <c r="K19" s="242"/>
      <c r="L19" s="249"/>
      <c r="M19" s="263"/>
      <c r="N19" s="251"/>
      <c r="O19" s="251"/>
      <c r="P19" s="251"/>
      <c r="Q19" s="251"/>
      <c r="R19" s="251"/>
      <c r="S19" s="251"/>
      <c r="T19" s="251"/>
      <c r="U19" s="251"/>
      <c r="V19" s="251"/>
      <c r="W19" s="251"/>
      <c r="X19" s="251"/>
      <c r="Y19" s="252"/>
      <c r="Z19" s="242"/>
    </row>
    <row r="20" spans="1:26">
      <c r="A20" s="242"/>
      <c r="B20" s="242"/>
      <c r="C20" s="242"/>
      <c r="D20" s="242"/>
      <c r="E20" s="242"/>
      <c r="F20" s="242"/>
      <c r="G20" s="242"/>
      <c r="H20" s="242"/>
      <c r="I20" s="242"/>
      <c r="J20" s="242"/>
      <c r="K20" s="242"/>
      <c r="L20" s="249"/>
      <c r="M20" s="250" t="s">
        <v>452</v>
      </c>
      <c r="N20" s="251"/>
      <c r="O20" s="251"/>
      <c r="P20" s="251"/>
      <c r="Q20" s="251"/>
      <c r="R20" s="251"/>
      <c r="S20" s="251"/>
      <c r="T20" s="251"/>
      <c r="U20" s="251"/>
      <c r="V20" s="251"/>
      <c r="W20" s="251"/>
      <c r="X20" s="251"/>
      <c r="Y20" s="252"/>
      <c r="Z20" s="242"/>
    </row>
    <row r="21" spans="1:26">
      <c r="A21" s="242"/>
      <c r="B21" s="242"/>
      <c r="C21" s="242"/>
      <c r="D21" s="242"/>
      <c r="E21" s="242"/>
      <c r="F21" s="242"/>
      <c r="G21" s="242"/>
      <c r="H21" s="242"/>
      <c r="I21" s="242"/>
      <c r="J21" s="242"/>
      <c r="K21" s="242"/>
      <c r="L21" s="249"/>
      <c r="M21" s="263"/>
      <c r="N21" s="251"/>
      <c r="O21" s="251"/>
      <c r="P21" s="251"/>
      <c r="Q21" s="251"/>
      <c r="R21" s="251"/>
      <c r="S21" s="251"/>
      <c r="T21" s="251"/>
      <c r="U21" s="251"/>
      <c r="V21" s="251"/>
      <c r="W21" s="251"/>
      <c r="X21" s="251"/>
      <c r="Y21" s="252"/>
      <c r="Z21" s="242"/>
    </row>
    <row r="22" spans="1:26">
      <c r="A22" s="242"/>
      <c r="B22" s="242"/>
      <c r="C22" s="242"/>
      <c r="D22" s="242"/>
      <c r="E22" s="242"/>
      <c r="F22" s="242"/>
      <c r="G22" s="242"/>
      <c r="H22" s="242"/>
      <c r="I22" s="242"/>
      <c r="J22" s="242"/>
      <c r="K22" s="242"/>
      <c r="L22" s="249"/>
      <c r="M22" s="263"/>
      <c r="N22" s="309" t="str">
        <f>IF(N10&gt;=N17,$M$17,IF(N10&gt;=N16,$M$16,IF(N10&gt;=N15,$M$15,"Not")))</f>
        <v>Bronze</v>
      </c>
      <c r="O22" s="309" t="str">
        <f>IF(O10&gt;=O17,$M$17,IF(O10&gt;=O16,$M$16,IF(O10&gt;=O15,$M$15,"Not")))</f>
        <v>Bronze</v>
      </c>
      <c r="P22" s="309" t="str">
        <f>IF(P10&gt;=P17,$M$17,IF(P10&gt;=P16,$M$16,IF(P10&gt;=P15,$M$15,"Not")))</f>
        <v>Silver</v>
      </c>
      <c r="Q22" s="271"/>
      <c r="R22" s="309" t="str">
        <f>IF(R10&gt;=R17,$M$17,IF(R10&gt;=R16,$M$16,IF(R10&gt;=R15,$M$15,"Not")))</f>
        <v>Silver</v>
      </c>
      <c r="S22" s="309" t="str">
        <f>IF(S10&gt;=S17,$M$17,IF(S10&gt;=S16,$M$16,IF(S10&gt;=S15,$M$15,"Not")))</f>
        <v>Bronze</v>
      </c>
      <c r="T22" s="309" t="str">
        <f>IF(T10&gt;=T17,$M$17,IF(T10&gt;=T16,$M$16,IF(T10&gt;=T15,$M$15,"Not")))</f>
        <v>Silver</v>
      </c>
      <c r="U22" s="271"/>
      <c r="V22" s="309" t="str">
        <f>IF(V10&gt;=V17,$M$17,IF(V10&gt;=V16,$M$16,IF(V10&gt;=V15,$M$15,"Not")))</f>
        <v>Gold</v>
      </c>
      <c r="W22" s="309" t="str">
        <f>IF(W10&gt;=W17,$M$17,IF(W10&gt;=W16,$M$16,IF(W10&gt;=W15,$M$15,"Not")))</f>
        <v>Gold</v>
      </c>
      <c r="X22" s="309" t="str">
        <f>IF(X10&gt;=X17,$M$17,IF(X10&gt;=X16,$M$16,IF(X10&gt;=X15,$M$15,"Not")))</f>
        <v>Gold</v>
      </c>
      <c r="Y22" s="252"/>
      <c r="Z22" s="242"/>
    </row>
    <row r="23" spans="1:26">
      <c r="A23" s="242"/>
      <c r="B23" s="242"/>
      <c r="C23" s="242"/>
      <c r="D23" s="242"/>
      <c r="E23" s="242"/>
      <c r="F23" s="242"/>
      <c r="G23" s="242"/>
      <c r="H23" s="242"/>
      <c r="I23" s="242"/>
      <c r="J23" s="242"/>
      <c r="K23" s="242"/>
      <c r="L23" s="249"/>
      <c r="M23" s="263"/>
      <c r="N23" s="272"/>
      <c r="O23" s="272"/>
      <c r="P23" s="272"/>
      <c r="Q23" s="272"/>
      <c r="R23" s="272"/>
      <c r="S23" s="272"/>
      <c r="T23" s="272"/>
      <c r="U23" s="272"/>
      <c r="V23" s="272"/>
      <c r="W23" s="272"/>
      <c r="X23" s="272"/>
      <c r="Y23" s="252"/>
      <c r="Z23" s="242"/>
    </row>
    <row r="24" spans="1:26">
      <c r="A24" s="242"/>
      <c r="B24" s="242"/>
      <c r="C24" s="242"/>
      <c r="D24" s="242"/>
      <c r="E24" s="242"/>
      <c r="F24" s="242"/>
      <c r="G24" s="242"/>
      <c r="H24" s="242"/>
      <c r="I24" s="242"/>
      <c r="J24" s="242"/>
      <c r="K24" s="242"/>
      <c r="L24" s="249"/>
      <c r="M24" s="253" t="s">
        <v>453</v>
      </c>
      <c r="N24" s="253"/>
      <c r="O24" s="251"/>
      <c r="P24" s="310">
        <f>1-SUMIF($C$51:$C$114,"R",$H$51:$H$114)/COUNTIF($C$51:$C$114,"R")</f>
        <v>1</v>
      </c>
      <c r="Q24" s="251"/>
      <c r="R24" s="251"/>
      <c r="S24" s="251"/>
      <c r="T24" s="251"/>
      <c r="U24" s="251"/>
      <c r="V24" s="251"/>
      <c r="W24" s="251"/>
      <c r="X24" s="251"/>
      <c r="Y24" s="252"/>
      <c r="Z24" s="242"/>
    </row>
    <row r="25" spans="1:26">
      <c r="A25" s="242"/>
      <c r="B25" s="242"/>
      <c r="C25" s="242"/>
      <c r="D25" s="242"/>
      <c r="E25" s="242"/>
      <c r="F25" s="242"/>
      <c r="G25" s="242"/>
      <c r="H25" s="242"/>
      <c r="I25" s="242"/>
      <c r="J25" s="242"/>
      <c r="K25" s="242"/>
      <c r="L25" s="249"/>
      <c r="M25" s="263"/>
      <c r="N25" s="251"/>
      <c r="O25" s="251"/>
      <c r="P25" s="251"/>
      <c r="Q25" s="251"/>
      <c r="R25" s="251"/>
      <c r="S25" s="251"/>
      <c r="T25" s="251"/>
      <c r="U25" s="251"/>
      <c r="V25" s="273"/>
      <c r="W25" s="273"/>
      <c r="X25" s="273"/>
      <c r="Y25" s="252"/>
      <c r="Z25" s="242"/>
    </row>
    <row r="26" spans="1:26">
      <c r="A26" s="242"/>
      <c r="B26" s="242"/>
      <c r="C26" s="242"/>
      <c r="D26" s="242"/>
      <c r="E26" s="242"/>
      <c r="F26" s="242"/>
      <c r="G26" s="242"/>
      <c r="H26" s="242"/>
      <c r="I26" s="242"/>
      <c r="J26" s="242"/>
      <c r="K26" s="242"/>
      <c r="L26" s="249"/>
      <c r="M26" s="263"/>
      <c r="N26" s="274" t="s">
        <v>482</v>
      </c>
      <c r="O26" s="263"/>
      <c r="P26" s="263"/>
      <c r="Q26" s="251"/>
      <c r="R26" s="251"/>
      <c r="S26" s="251"/>
      <c r="T26" s="251"/>
      <c r="U26" s="251"/>
      <c r="V26" s="251"/>
      <c r="W26" s="251"/>
      <c r="X26" s="251"/>
      <c r="Y26" s="252"/>
      <c r="Z26" s="242"/>
    </row>
    <row r="27" spans="1:26">
      <c r="A27" s="242"/>
      <c r="B27" s="242"/>
      <c r="C27" s="242"/>
      <c r="D27" s="242"/>
      <c r="E27" s="242"/>
      <c r="F27" s="242"/>
      <c r="G27" s="242"/>
      <c r="H27" s="242"/>
      <c r="I27" s="242"/>
      <c r="J27" s="242"/>
      <c r="K27" s="242"/>
      <c r="L27" s="249"/>
      <c r="M27" s="263"/>
      <c r="N27" s="274"/>
      <c r="O27" s="263"/>
      <c r="P27" s="263"/>
      <c r="Q27" s="251"/>
      <c r="R27" s="251"/>
      <c r="S27" s="251"/>
      <c r="T27" s="251"/>
      <c r="U27" s="251"/>
      <c r="V27" s="251"/>
      <c r="W27" s="251"/>
      <c r="X27" s="251"/>
      <c r="Y27" s="252"/>
      <c r="Z27" s="242"/>
    </row>
    <row r="28" spans="1:26" ht="16" customHeight="1">
      <c r="A28" s="242"/>
      <c r="B28" s="242"/>
      <c r="C28" s="242"/>
      <c r="D28" s="242"/>
      <c r="E28" s="242"/>
      <c r="F28" s="242"/>
      <c r="G28" s="242"/>
      <c r="H28" s="242"/>
      <c r="I28" s="242"/>
      <c r="J28" s="242"/>
      <c r="K28" s="242"/>
      <c r="L28" s="249"/>
      <c r="M28" s="263"/>
      <c r="N28" s="274"/>
      <c r="O28" s="263"/>
      <c r="P28" s="263"/>
      <c r="Q28" s="251"/>
      <c r="R28" s="340" t="str">
        <f>IF(P24=1,VLOOKUP(MIN(N18:X18),A16:B19,2),"Not Certified")</f>
        <v>Bronze Certified</v>
      </c>
      <c r="S28" s="341"/>
      <c r="T28" s="342"/>
      <c r="U28" s="251"/>
      <c r="V28" s="251"/>
      <c r="W28" s="251"/>
      <c r="X28" s="251"/>
      <c r="Y28" s="252"/>
      <c r="Z28" s="242"/>
    </row>
    <row r="29" spans="1:26">
      <c r="A29" s="242"/>
      <c r="B29" s="242"/>
      <c r="C29" s="242"/>
      <c r="D29" s="242"/>
      <c r="E29" s="242"/>
      <c r="F29" s="242"/>
      <c r="G29" s="242"/>
      <c r="H29" s="242"/>
      <c r="I29" s="242"/>
      <c r="J29" s="242"/>
      <c r="K29" s="242"/>
      <c r="L29" s="249"/>
      <c r="M29" s="263"/>
      <c r="N29" s="243" t="s">
        <v>454</v>
      </c>
      <c r="O29" s="253"/>
      <c r="P29" s="251"/>
      <c r="Q29" s="273"/>
      <c r="R29" s="343"/>
      <c r="S29" s="344"/>
      <c r="T29" s="345"/>
      <c r="U29" s="251"/>
      <c r="V29" s="260"/>
      <c r="W29" s="260"/>
      <c r="X29" s="260"/>
      <c r="Y29" s="252"/>
      <c r="Z29" s="242"/>
    </row>
    <row r="30" spans="1:26">
      <c r="A30" s="242"/>
      <c r="B30" s="242"/>
      <c r="C30" s="242"/>
      <c r="D30" s="242"/>
      <c r="E30" s="242"/>
      <c r="F30" s="242"/>
      <c r="G30" s="242"/>
      <c r="H30" s="242"/>
      <c r="I30" s="242"/>
      <c r="J30" s="242"/>
      <c r="K30" s="242"/>
      <c r="L30" s="249"/>
      <c r="M30" s="263"/>
      <c r="N30" s="243"/>
      <c r="O30" s="253"/>
      <c r="P30" s="251"/>
      <c r="Q30" s="273"/>
      <c r="R30" s="346"/>
      <c r="S30" s="347"/>
      <c r="T30" s="348"/>
      <c r="U30" s="251"/>
      <c r="V30" s="260"/>
      <c r="W30" s="260"/>
      <c r="X30" s="260"/>
      <c r="Y30" s="252"/>
      <c r="Z30" s="242"/>
    </row>
    <row r="31" spans="1:26">
      <c r="A31" s="242"/>
      <c r="B31" s="242"/>
      <c r="C31" s="242"/>
      <c r="D31" s="242"/>
      <c r="E31" s="242"/>
      <c r="F31" s="242"/>
      <c r="G31" s="242"/>
      <c r="H31" s="242"/>
      <c r="I31" s="242"/>
      <c r="J31" s="242"/>
      <c r="K31" s="242"/>
      <c r="L31" s="275"/>
      <c r="M31" s="276"/>
      <c r="N31" s="277"/>
      <c r="O31" s="278"/>
      <c r="P31" s="279"/>
      <c r="Q31" s="280"/>
      <c r="R31" s="280"/>
      <c r="S31" s="276"/>
      <c r="T31" s="279"/>
      <c r="U31" s="279"/>
      <c r="V31" s="281"/>
      <c r="W31" s="281"/>
      <c r="X31" s="281"/>
      <c r="Y31" s="282"/>
      <c r="Z31" s="242"/>
    </row>
    <row r="32" spans="1:26">
      <c r="A32" s="242"/>
      <c r="B32" s="242"/>
      <c r="C32" s="242"/>
      <c r="D32" s="242"/>
      <c r="E32" s="242"/>
      <c r="F32" s="242"/>
      <c r="G32" s="242"/>
      <c r="H32" s="242"/>
      <c r="I32" s="242"/>
      <c r="J32" s="242"/>
      <c r="K32" s="242"/>
      <c r="L32" s="242"/>
      <c r="M32" s="242"/>
      <c r="N32" s="242"/>
      <c r="O32" s="242"/>
      <c r="P32" s="242"/>
      <c r="Q32" s="243"/>
      <c r="R32" s="242"/>
      <c r="S32" s="242"/>
      <c r="T32" s="242"/>
      <c r="U32" s="243"/>
      <c r="V32" s="242"/>
      <c r="W32" s="242"/>
      <c r="X32" s="242"/>
      <c r="Y32" s="242"/>
      <c r="Z32" s="242"/>
    </row>
    <row r="33" spans="1:26" s="284" customFormat="1" ht="18.5">
      <c r="A33" s="308" t="s">
        <v>479</v>
      </c>
      <c r="B33" s="245"/>
      <c r="C33" s="245"/>
      <c r="D33" s="245"/>
      <c r="E33" s="245"/>
      <c r="F33" s="245"/>
      <c r="G33" s="245"/>
      <c r="H33" s="245"/>
      <c r="I33" s="245"/>
      <c r="J33" s="245"/>
      <c r="K33" s="245"/>
      <c r="L33" s="245"/>
      <c r="M33" s="245"/>
      <c r="N33" s="308" t="s">
        <v>480</v>
      </c>
      <c r="O33" s="245"/>
      <c r="P33" s="245"/>
      <c r="Q33" s="283"/>
      <c r="R33" s="245"/>
      <c r="S33" s="245"/>
      <c r="T33" s="245"/>
      <c r="U33" s="283"/>
      <c r="V33" s="245"/>
      <c r="W33" s="245"/>
      <c r="X33" s="245"/>
      <c r="Y33" s="245"/>
      <c r="Z33" s="245"/>
    </row>
    <row r="34" spans="1:26">
      <c r="A34" s="242"/>
      <c r="B34" s="242"/>
      <c r="C34" s="242"/>
      <c r="D34" s="242"/>
      <c r="E34" s="242"/>
      <c r="F34" s="242"/>
      <c r="G34" s="242"/>
      <c r="H34" s="242"/>
      <c r="I34" s="242"/>
      <c r="J34" s="242"/>
      <c r="K34" s="242"/>
      <c r="L34" s="242"/>
      <c r="M34" s="242"/>
      <c r="N34" s="242"/>
      <c r="O34" s="242"/>
      <c r="P34" s="242"/>
      <c r="Q34" s="243"/>
      <c r="R34" s="242"/>
      <c r="S34" s="242"/>
      <c r="T34" s="242"/>
      <c r="U34" s="243"/>
      <c r="V34" s="242"/>
      <c r="W34" s="242"/>
      <c r="X34" s="242"/>
      <c r="Y34" s="242"/>
      <c r="Z34" s="242"/>
    </row>
    <row r="35" spans="1:26">
      <c r="A35" s="327" t="s">
        <v>121</v>
      </c>
      <c r="B35" s="352" t="s">
        <v>431</v>
      </c>
      <c r="C35" s="353"/>
      <c r="D35" s="236"/>
      <c r="E35" s="285"/>
      <c r="F35" s="285" t="s">
        <v>60</v>
      </c>
      <c r="G35" s="285"/>
      <c r="H35" s="286"/>
      <c r="I35" s="285"/>
      <c r="J35" s="285" t="s">
        <v>61</v>
      </c>
      <c r="K35" s="287"/>
      <c r="L35" s="288"/>
      <c r="M35" s="288"/>
      <c r="N35" s="349" t="s">
        <v>438</v>
      </c>
      <c r="O35" s="350"/>
      <c r="P35" s="351"/>
      <c r="Q35" s="289"/>
      <c r="R35" s="349" t="s">
        <v>439</v>
      </c>
      <c r="S35" s="350"/>
      <c r="T35" s="351"/>
      <c r="U35" s="289"/>
      <c r="V35" s="349" t="s">
        <v>440</v>
      </c>
      <c r="W35" s="350"/>
      <c r="X35" s="351"/>
      <c r="Y35" s="242"/>
      <c r="Z35" s="242"/>
    </row>
    <row r="36" spans="1:26" ht="43.5">
      <c r="A36" s="354"/>
      <c r="B36" s="290" t="s">
        <v>432</v>
      </c>
      <c r="C36" s="291" t="s">
        <v>433</v>
      </c>
      <c r="D36" s="115" t="s">
        <v>53</v>
      </c>
      <c r="E36" s="292" t="s">
        <v>52</v>
      </c>
      <c r="F36" s="293" t="s">
        <v>55</v>
      </c>
      <c r="G36" s="294" t="s">
        <v>51</v>
      </c>
      <c r="H36" s="295">
        <v>0</v>
      </c>
      <c r="I36" s="295">
        <v>1</v>
      </c>
      <c r="J36" s="295">
        <v>2</v>
      </c>
      <c r="K36" s="295">
        <v>3</v>
      </c>
      <c r="L36" s="296"/>
      <c r="M36" s="296"/>
      <c r="N36" s="255" t="s">
        <v>435</v>
      </c>
      <c r="O36" s="256" t="s">
        <v>436</v>
      </c>
      <c r="P36" s="257" t="s">
        <v>437</v>
      </c>
      <c r="Q36" s="251"/>
      <c r="R36" s="255" t="s">
        <v>435</v>
      </c>
      <c r="S36" s="256" t="s">
        <v>436</v>
      </c>
      <c r="T36" s="257" t="s">
        <v>437</v>
      </c>
      <c r="U36" s="251"/>
      <c r="V36" s="255" t="s">
        <v>435</v>
      </c>
      <c r="W36" s="256" t="s">
        <v>436</v>
      </c>
      <c r="X36" s="257" t="s">
        <v>437</v>
      </c>
      <c r="Y36" s="242"/>
      <c r="Z36" s="242"/>
    </row>
    <row r="37" spans="1:26">
      <c r="A37" s="104"/>
      <c r="B37" s="3"/>
      <c r="C37" s="3"/>
      <c r="D37" s="3"/>
      <c r="E37" s="3"/>
      <c r="F37" s="3"/>
      <c r="G37" s="3"/>
      <c r="H37" s="3"/>
      <c r="I37" s="3"/>
      <c r="J37" s="3"/>
      <c r="K37" s="3"/>
      <c r="L37" s="231"/>
      <c r="M37" s="231"/>
      <c r="N37" s="3"/>
      <c r="O37" s="3"/>
      <c r="P37" s="3"/>
      <c r="Q37" s="231"/>
      <c r="R37" s="3"/>
      <c r="S37" s="3"/>
      <c r="T37" s="3"/>
      <c r="U37" s="231"/>
      <c r="V37" s="3"/>
      <c r="W37" s="3"/>
      <c r="X37" s="3"/>
      <c r="Y37" s="242"/>
      <c r="Z37" s="242"/>
    </row>
    <row r="38" spans="1:26">
      <c r="A38" s="104" t="s">
        <v>149</v>
      </c>
      <c r="B38" s="3"/>
      <c r="C38" s="3"/>
      <c r="D38" s="3"/>
      <c r="E38" s="3"/>
      <c r="F38" s="3"/>
      <c r="G38" s="3"/>
      <c r="H38" s="3"/>
      <c r="I38" s="3"/>
      <c r="J38" s="3"/>
      <c r="K38" s="3"/>
      <c r="L38" s="231"/>
      <c r="M38" s="231"/>
      <c r="N38" s="3"/>
      <c r="O38" s="3"/>
      <c r="P38" s="3"/>
      <c r="Q38" s="231"/>
      <c r="R38" s="3"/>
      <c r="S38" s="3"/>
      <c r="T38" s="3"/>
      <c r="U38" s="231"/>
      <c r="V38" s="3"/>
      <c r="W38" s="3"/>
      <c r="X38" s="3"/>
      <c r="Y38" s="242"/>
      <c r="Z38" s="242"/>
    </row>
    <row r="39" spans="1:26">
      <c r="A39" s="105" t="s">
        <v>127</v>
      </c>
      <c r="B39" s="1" t="s">
        <v>17</v>
      </c>
      <c r="C39" s="1"/>
      <c r="D39" s="1">
        <f>IF(WORKSHEET!$F9=D$36,1,0)</f>
        <v>0</v>
      </c>
      <c r="E39" s="1">
        <f>IF(WORKSHEET!$F9=E$36,1,0)</f>
        <v>0</v>
      </c>
      <c r="F39" s="1">
        <f>IF(WORKSHEET!$F9=F$36,1,0)</f>
        <v>1</v>
      </c>
      <c r="G39" s="1">
        <f>IF(WORKSHEET!$F9=G$36,1,0)</f>
        <v>0</v>
      </c>
      <c r="H39" s="1">
        <f>IFERROR(SEARCH(H$36,WORKSHEET!$I9),0)</f>
        <v>0</v>
      </c>
      <c r="I39" s="1">
        <f>IFERROR(SEARCH(I$36,WORKSHEET!$I9),0)</f>
        <v>1</v>
      </c>
      <c r="J39" s="1">
        <f>IFERROR(SEARCH(J$36,WORKSHEET!$I9),0)</f>
        <v>0</v>
      </c>
      <c r="K39" s="1">
        <f>IFERROR(SEARCH(K$36,WORKSHEET!$I9),0)</f>
        <v>0</v>
      </c>
      <c r="L39" s="297"/>
      <c r="M39" s="297"/>
      <c r="N39" s="298" t="str">
        <f t="shared" ref="N39:N46" si="0">IF(G39=1,G39*I39,"")</f>
        <v/>
      </c>
      <c r="O39" s="299" t="str">
        <f>IF(CALCULATIONS!B39="MC","",IF(G39=1,G39*J39,""))</f>
        <v/>
      </c>
      <c r="P39" s="300" t="str">
        <f>IF(CALCULATIONS!B39="MC","",IF(G39=1,G39*K39,""))</f>
        <v/>
      </c>
      <c r="Q39" s="301"/>
      <c r="R39" s="298">
        <f t="shared" ref="R39:R46" si="1">IF(F39=1,F39*I39,"")</f>
        <v>1</v>
      </c>
      <c r="S39" s="299" t="str">
        <f>IF(CALCULATIONS!B39="MC","",IF(F39=1,F39*J39,""))</f>
        <v/>
      </c>
      <c r="T39" s="300" t="str">
        <f>IF(CALCULATIONS!B39="MC","",IF(F39=1,F39*K39,""))</f>
        <v/>
      </c>
      <c r="U39" s="301"/>
      <c r="V39" s="298" t="str">
        <f t="shared" ref="V39:V46" si="2">IF(E39=1,E39*I39,"")</f>
        <v/>
      </c>
      <c r="W39" s="299" t="str">
        <f>IF(CALCULATIONS!B39="MC","",IF(E39=1,E39*J39,""))</f>
        <v/>
      </c>
      <c r="X39" s="300" t="str">
        <f>IF(CALCULATIONS!B39="MC","",IF(E39=1,E39*K39,""))</f>
        <v/>
      </c>
      <c r="Y39" s="242"/>
      <c r="Z39" s="242"/>
    </row>
    <row r="40" spans="1:26">
      <c r="A40" s="105" t="s">
        <v>129</v>
      </c>
      <c r="B40" s="1" t="s">
        <v>17</v>
      </c>
      <c r="C40" s="1"/>
      <c r="D40" s="1">
        <f>IF(WORKSHEET!$F10=D$36,1,0)</f>
        <v>0</v>
      </c>
      <c r="E40" s="1">
        <f>IF(WORKSHEET!$F10=E$36,1,0)</f>
        <v>0</v>
      </c>
      <c r="F40" s="1">
        <f>IF(WORKSHEET!$F10=F$36,1,0)</f>
        <v>0</v>
      </c>
      <c r="G40" s="1">
        <f>IF(WORKSHEET!$F10=G$36,1,0)</f>
        <v>1</v>
      </c>
      <c r="H40" s="1">
        <f>IFERROR(SEARCH(H$36,WORKSHEET!$I10),0)</f>
        <v>0</v>
      </c>
      <c r="I40" s="1">
        <f>IFERROR(SEARCH(I$36,WORKSHEET!$I10),0)</f>
        <v>1</v>
      </c>
      <c r="J40" s="1">
        <f>IFERROR(SEARCH(J$36,WORKSHEET!$I10),0)</f>
        <v>0</v>
      </c>
      <c r="K40" s="1">
        <f>IFERROR(SEARCH(K$36,WORKSHEET!$I10),0)</f>
        <v>0</v>
      </c>
      <c r="L40" s="297"/>
      <c r="M40" s="297"/>
      <c r="N40" s="298">
        <f t="shared" si="0"/>
        <v>1</v>
      </c>
      <c r="O40" s="299" t="str">
        <f>IF(CALCULATIONS!B40="MC","",IF(G40=1,G40*J40,""))</f>
        <v/>
      </c>
      <c r="P40" s="300" t="str">
        <f>IF(CALCULATIONS!B40="MC","",IF(G40=1,G40*K40,""))</f>
        <v/>
      </c>
      <c r="Q40" s="301"/>
      <c r="R40" s="298" t="str">
        <f t="shared" si="1"/>
        <v/>
      </c>
      <c r="S40" s="299" t="str">
        <f>IF(CALCULATIONS!B40="MC","",IF(F40=1,F40*J40,""))</f>
        <v/>
      </c>
      <c r="T40" s="300" t="str">
        <f>IF(CALCULATIONS!B40="MC","",IF(F40=1,F40*K40,""))</f>
        <v/>
      </c>
      <c r="U40" s="301"/>
      <c r="V40" s="298" t="str">
        <f t="shared" si="2"/>
        <v/>
      </c>
      <c r="W40" s="299" t="str">
        <f>IF(CALCULATIONS!B40="MC","",IF(E40=1,E40*J40,""))</f>
        <v/>
      </c>
      <c r="X40" s="300" t="str">
        <f>IF(CALCULATIONS!B40="MC","",IF(E40=1,E40*K40,""))</f>
        <v/>
      </c>
      <c r="Y40" s="242"/>
      <c r="Z40" s="242"/>
    </row>
    <row r="41" spans="1:26">
      <c r="A41" s="111" t="s">
        <v>130</v>
      </c>
      <c r="B41" s="1" t="s">
        <v>17</v>
      </c>
      <c r="C41" s="157" t="s">
        <v>434</v>
      </c>
      <c r="D41" s="1">
        <f>IF(WORKSHEET!$F11=D$36,1,0)</f>
        <v>0</v>
      </c>
      <c r="E41" s="1">
        <f>IF(WORKSHEET!$F11=E$36,1,0)</f>
        <v>0</v>
      </c>
      <c r="F41" s="1">
        <f>IF(WORKSHEET!$F11=F$36,1,0)</f>
        <v>0</v>
      </c>
      <c r="G41" s="1">
        <f>IF(WORKSHEET!$F11=G$36,1,0)</f>
        <v>1</v>
      </c>
      <c r="H41" s="1">
        <f>IFERROR(SEARCH(H$36,WORKSHEET!$I11),0)</f>
        <v>0</v>
      </c>
      <c r="I41" s="1">
        <f>IFERROR(SEARCH(I$36,WORKSHEET!$I11),0)</f>
        <v>1</v>
      </c>
      <c r="J41" s="1">
        <f>IFERROR(SEARCH(J$36,WORKSHEET!$I11),0)</f>
        <v>0</v>
      </c>
      <c r="K41" s="1">
        <f>IFERROR(SEARCH(K$36,WORKSHEET!$I11),0)</f>
        <v>0</v>
      </c>
      <c r="L41" s="297"/>
      <c r="M41" s="297"/>
      <c r="N41" s="298">
        <f t="shared" si="0"/>
        <v>1</v>
      </c>
      <c r="O41" s="299" t="str">
        <f>IF(CALCULATIONS!B41="MC","",IF(G41=1,G41*J41,""))</f>
        <v/>
      </c>
      <c r="P41" s="300" t="str">
        <f>IF(CALCULATIONS!B41="MC","",IF(G41=1,G41*K41,""))</f>
        <v/>
      </c>
      <c r="Q41" s="301"/>
      <c r="R41" s="298" t="str">
        <f t="shared" si="1"/>
        <v/>
      </c>
      <c r="S41" s="299" t="str">
        <f>IF(CALCULATIONS!B41="MC","",IF(F41=1,F41*J41,""))</f>
        <v/>
      </c>
      <c r="T41" s="300" t="str">
        <f>IF(CALCULATIONS!B41="MC","",IF(F41=1,F41*K41,""))</f>
        <v/>
      </c>
      <c r="U41" s="301"/>
      <c r="V41" s="298" t="str">
        <f t="shared" si="2"/>
        <v/>
      </c>
      <c r="W41" s="299" t="str">
        <f>IF(CALCULATIONS!B41="MC","",IF(E41=1,E41*J41,""))</f>
        <v/>
      </c>
      <c r="X41" s="300" t="str">
        <f>IF(CALCULATIONS!B41="MC","",IF(E41=1,E41*K41,""))</f>
        <v/>
      </c>
      <c r="Y41" s="242"/>
      <c r="Z41" s="242"/>
    </row>
    <row r="42" spans="1:26">
      <c r="A42" s="105" t="s">
        <v>131</v>
      </c>
      <c r="B42" s="1" t="s">
        <v>17</v>
      </c>
      <c r="C42" s="1"/>
      <c r="D42" s="1">
        <f>IF(WORKSHEET!$F12=D$36,1,0)</f>
        <v>0</v>
      </c>
      <c r="E42" s="1">
        <f>IF(WORKSHEET!$F12=E$36,1,0)</f>
        <v>0</v>
      </c>
      <c r="F42" s="1">
        <f>IF(WORKSHEET!$F12=F$36,1,0)</f>
        <v>1</v>
      </c>
      <c r="G42" s="1">
        <f>IF(WORKSHEET!$F12=G$36,1,0)</f>
        <v>0</v>
      </c>
      <c r="H42" s="1">
        <f>IFERROR(SEARCH(H$36,WORKSHEET!$I12),0)</f>
        <v>0</v>
      </c>
      <c r="I42" s="1">
        <f>IFERROR(SEARCH(I$36,WORKSHEET!$I12),0)</f>
        <v>1</v>
      </c>
      <c r="J42" s="1">
        <f>IFERROR(SEARCH(J$36,WORKSHEET!$I12),0)</f>
        <v>0</v>
      </c>
      <c r="K42" s="1">
        <f>IFERROR(SEARCH(K$36,WORKSHEET!$I12),0)</f>
        <v>0</v>
      </c>
      <c r="L42" s="297"/>
      <c r="M42" s="297"/>
      <c r="N42" s="298" t="str">
        <f t="shared" si="0"/>
        <v/>
      </c>
      <c r="O42" s="299" t="str">
        <f>IF(CALCULATIONS!B42="MC","",IF(G42=1,G42*J42,""))</f>
        <v/>
      </c>
      <c r="P42" s="300" t="str">
        <f>IF(CALCULATIONS!B42="MC","",IF(G42=1,G42*K42,""))</f>
        <v/>
      </c>
      <c r="Q42" s="301"/>
      <c r="R42" s="298">
        <f t="shared" si="1"/>
        <v>1</v>
      </c>
      <c r="S42" s="299" t="str">
        <f>IF(CALCULATIONS!B42="MC","",IF(F42=1,F42*J42,""))</f>
        <v/>
      </c>
      <c r="T42" s="300" t="str">
        <f>IF(CALCULATIONS!B42="MC","",IF(F42=1,F42*K42,""))</f>
        <v/>
      </c>
      <c r="U42" s="301"/>
      <c r="V42" s="298" t="str">
        <f t="shared" si="2"/>
        <v/>
      </c>
      <c r="W42" s="299" t="str">
        <f>IF(CALCULATIONS!B42="MC","",IF(E42=1,E42*J42,""))</f>
        <v/>
      </c>
      <c r="X42" s="300" t="str">
        <f>IF(CALCULATIONS!B42="MC","",IF(E42=1,E42*K42,""))</f>
        <v/>
      </c>
      <c r="Y42" s="242"/>
      <c r="Z42" s="242"/>
    </row>
    <row r="43" spans="1:26">
      <c r="A43" s="105" t="s">
        <v>132</v>
      </c>
      <c r="B43" s="1" t="s">
        <v>17</v>
      </c>
      <c r="C43" s="1"/>
      <c r="D43" s="1">
        <f>IF(WORKSHEET!$F13=D$36,1,0)</f>
        <v>0</v>
      </c>
      <c r="E43" s="1">
        <f>IF(WORKSHEET!$F13=E$36,1,0)</f>
        <v>0</v>
      </c>
      <c r="F43" s="1">
        <f>IF(WORKSHEET!$F13=F$36,1,0)</f>
        <v>1</v>
      </c>
      <c r="G43" s="1">
        <f>IF(WORKSHEET!$F13=G$36,1,0)</f>
        <v>0</v>
      </c>
      <c r="H43" s="1">
        <f>IFERROR(SEARCH(H$36,WORKSHEET!$I13),0)</f>
        <v>0</v>
      </c>
      <c r="I43" s="1">
        <f>IFERROR(SEARCH(I$36,WORKSHEET!$I13),0)</f>
        <v>1</v>
      </c>
      <c r="J43" s="1">
        <f>IFERROR(SEARCH(J$36,WORKSHEET!$I13),0)</f>
        <v>0</v>
      </c>
      <c r="K43" s="1">
        <f>IFERROR(SEARCH(K$36,WORKSHEET!$I13),0)</f>
        <v>0</v>
      </c>
      <c r="L43" s="297"/>
      <c r="M43" s="297"/>
      <c r="N43" s="298" t="str">
        <f t="shared" si="0"/>
        <v/>
      </c>
      <c r="O43" s="299" t="str">
        <f>IF(CALCULATIONS!B43="MC","",IF(G43=1,G43*J43,""))</f>
        <v/>
      </c>
      <c r="P43" s="300" t="str">
        <f>IF(CALCULATIONS!B43="MC","",IF(G43=1,G43*K43,""))</f>
        <v/>
      </c>
      <c r="Q43" s="301"/>
      <c r="R43" s="298">
        <f t="shared" si="1"/>
        <v>1</v>
      </c>
      <c r="S43" s="299" t="str">
        <f>IF(CALCULATIONS!B43="MC","",IF(F43=1,F43*J43,""))</f>
        <v/>
      </c>
      <c r="T43" s="300" t="str">
        <f>IF(CALCULATIONS!B43="MC","",IF(F43=1,F43*K43,""))</f>
        <v/>
      </c>
      <c r="U43" s="301"/>
      <c r="V43" s="298" t="str">
        <f t="shared" si="2"/>
        <v/>
      </c>
      <c r="W43" s="299" t="str">
        <f>IF(CALCULATIONS!B43="MC","",IF(E43=1,E43*J43,""))</f>
        <v/>
      </c>
      <c r="X43" s="300" t="str">
        <f>IF(CALCULATIONS!B43="MC","",IF(E43=1,E43*K43,""))</f>
        <v/>
      </c>
      <c r="Y43" s="242"/>
      <c r="Z43" s="242"/>
    </row>
    <row r="44" spans="1:26">
      <c r="A44" s="105" t="s">
        <v>133</v>
      </c>
      <c r="B44" s="1" t="s">
        <v>17</v>
      </c>
      <c r="C44" s="1"/>
      <c r="D44" s="1">
        <f>IF(WORKSHEET!$F14=D$36,1,0)</f>
        <v>0</v>
      </c>
      <c r="E44" s="1">
        <f>IF(WORKSHEET!$F14=E$36,1,0)</f>
        <v>0</v>
      </c>
      <c r="F44" s="1">
        <f>IF(WORKSHEET!$F14=F$36,1,0)</f>
        <v>1</v>
      </c>
      <c r="G44" s="1">
        <f>IF(WORKSHEET!$F14=G$36,1,0)</f>
        <v>0</v>
      </c>
      <c r="H44" s="1">
        <f>IFERROR(SEARCH(H$36,WORKSHEET!$I14),0)</f>
        <v>1</v>
      </c>
      <c r="I44" s="1">
        <f>IFERROR(SEARCH(I$36,WORKSHEET!$I14),0)</f>
        <v>0</v>
      </c>
      <c r="J44" s="1">
        <f>IFERROR(SEARCH(J$36,WORKSHEET!$I14),0)</f>
        <v>0</v>
      </c>
      <c r="K44" s="1">
        <f>IFERROR(SEARCH(K$36,WORKSHEET!$I14),0)</f>
        <v>0</v>
      </c>
      <c r="L44" s="297"/>
      <c r="M44" s="297"/>
      <c r="N44" s="298" t="str">
        <f t="shared" si="0"/>
        <v/>
      </c>
      <c r="O44" s="299" t="str">
        <f>IF(CALCULATIONS!B44="MC","",IF(G44=1,G44*J44,""))</f>
        <v/>
      </c>
      <c r="P44" s="300" t="str">
        <f>IF(CALCULATIONS!B44="MC","",IF(G44=1,G44*K44,""))</f>
        <v/>
      </c>
      <c r="Q44" s="301"/>
      <c r="R44" s="298">
        <f t="shared" si="1"/>
        <v>0</v>
      </c>
      <c r="S44" s="299" t="str">
        <f>IF(CALCULATIONS!B44="MC","",IF(F44=1,F44*J44,""))</f>
        <v/>
      </c>
      <c r="T44" s="300" t="str">
        <f>IF(CALCULATIONS!B44="MC","",IF(F44=1,F44*K44,""))</f>
        <v/>
      </c>
      <c r="U44" s="301"/>
      <c r="V44" s="298" t="str">
        <f t="shared" si="2"/>
        <v/>
      </c>
      <c r="W44" s="299" t="str">
        <f>IF(CALCULATIONS!B44="MC","",IF(E44=1,E44*J44,""))</f>
        <v/>
      </c>
      <c r="X44" s="300" t="str">
        <f>IF(CALCULATIONS!B44="MC","",IF(E44=1,E44*K44,""))</f>
        <v/>
      </c>
      <c r="Y44" s="242"/>
      <c r="Z44" s="242"/>
    </row>
    <row r="45" spans="1:26">
      <c r="A45" s="105" t="s">
        <v>134</v>
      </c>
      <c r="B45" s="1" t="s">
        <v>17</v>
      </c>
      <c r="C45" s="1"/>
      <c r="D45" s="1">
        <f>IF(WORKSHEET!$F15=D$36,1,0)</f>
        <v>0</v>
      </c>
      <c r="E45" s="1">
        <f>IF(WORKSHEET!$F15=E$36,1,0)</f>
        <v>1</v>
      </c>
      <c r="F45" s="1">
        <f>IF(WORKSHEET!$F15=F$36,1,0)</f>
        <v>0</v>
      </c>
      <c r="G45" s="1">
        <f>IF(WORKSHEET!$F15=G$36,1,0)</f>
        <v>0</v>
      </c>
      <c r="H45" s="1">
        <f>IFERROR(SEARCH(H$36,WORKSHEET!$I15),0)</f>
        <v>0</v>
      </c>
      <c r="I45" s="1">
        <f>IFERROR(SEARCH(I$36,WORKSHEET!$I15),0)</f>
        <v>1</v>
      </c>
      <c r="J45" s="1">
        <f>IFERROR(SEARCH(J$36,WORKSHEET!$I15),0)</f>
        <v>0</v>
      </c>
      <c r="K45" s="1">
        <f>IFERROR(SEARCH(K$36,WORKSHEET!$I15),0)</f>
        <v>0</v>
      </c>
      <c r="L45" s="297"/>
      <c r="M45" s="297"/>
      <c r="N45" s="298" t="str">
        <f t="shared" si="0"/>
        <v/>
      </c>
      <c r="O45" s="299" t="str">
        <f>IF(CALCULATIONS!B45="MC","",IF(G45=1,G45*J45,""))</f>
        <v/>
      </c>
      <c r="P45" s="300" t="str">
        <f>IF(CALCULATIONS!B45="MC","",IF(G45=1,G45*K45,""))</f>
        <v/>
      </c>
      <c r="Q45" s="301"/>
      <c r="R45" s="298" t="str">
        <f t="shared" si="1"/>
        <v/>
      </c>
      <c r="S45" s="299" t="str">
        <f>IF(CALCULATIONS!B45="MC","",IF(F45=1,F45*J45,""))</f>
        <v/>
      </c>
      <c r="T45" s="300" t="str">
        <f>IF(CALCULATIONS!B45="MC","",IF(F45=1,F45*K45,""))</f>
        <v/>
      </c>
      <c r="U45" s="301"/>
      <c r="V45" s="298">
        <f t="shared" si="2"/>
        <v>1</v>
      </c>
      <c r="W45" s="299" t="str">
        <f>IF(CALCULATIONS!B45="MC","",IF(E45=1,E45*J45,""))</f>
        <v/>
      </c>
      <c r="X45" s="300" t="str">
        <f>IF(CALCULATIONS!B45="MC","",IF(E45=1,E45*K45,""))</f>
        <v/>
      </c>
      <c r="Y45" s="242"/>
      <c r="Z45" s="242"/>
    </row>
    <row r="46" spans="1:26">
      <c r="A46" s="105" t="s">
        <v>135</v>
      </c>
      <c r="B46" s="1" t="s">
        <v>17</v>
      </c>
      <c r="C46" s="1"/>
      <c r="D46" s="1">
        <f>IF(WORKSHEET!$F16=D$36,1,0)</f>
        <v>0</v>
      </c>
      <c r="E46" s="1">
        <f>IF(WORKSHEET!$F16=E$36,1,0)</f>
        <v>0</v>
      </c>
      <c r="F46" s="1">
        <f>IF(WORKSHEET!$F16=F$36,1,0)</f>
        <v>0</v>
      </c>
      <c r="G46" s="1">
        <f>IF(WORKSHEET!$F16=G$36,1,0)</f>
        <v>1</v>
      </c>
      <c r="H46" s="1">
        <f>IFERROR(SEARCH(H$36,WORKSHEET!$I16),0)</f>
        <v>0</v>
      </c>
      <c r="I46" s="1">
        <f>IFERROR(SEARCH(I$36,WORKSHEET!$I16),0)</f>
        <v>1</v>
      </c>
      <c r="J46" s="1">
        <f>IFERROR(SEARCH(J$36,WORKSHEET!$I16),0)</f>
        <v>0</v>
      </c>
      <c r="K46" s="1">
        <f>IFERROR(SEARCH(K$36,WORKSHEET!$I16),0)</f>
        <v>0</v>
      </c>
      <c r="L46" s="297"/>
      <c r="M46" s="297"/>
      <c r="N46" s="298">
        <f t="shared" si="0"/>
        <v>1</v>
      </c>
      <c r="O46" s="299" t="str">
        <f>IF(CALCULATIONS!B46="MC","",IF(G46=1,G46*J46,""))</f>
        <v/>
      </c>
      <c r="P46" s="300" t="str">
        <f>IF(CALCULATIONS!B46="MC","",IF(G46=1,G46*K46,""))</f>
        <v/>
      </c>
      <c r="Q46" s="301"/>
      <c r="R46" s="298" t="str">
        <f t="shared" si="1"/>
        <v/>
      </c>
      <c r="S46" s="299" t="str">
        <f>IF(CALCULATIONS!B46="MC","",IF(F46=1,F46*J46,""))</f>
        <v/>
      </c>
      <c r="T46" s="300" t="str">
        <f>IF(CALCULATIONS!B46="MC","",IF(F46=1,F46*K46,""))</f>
        <v/>
      </c>
      <c r="U46" s="301"/>
      <c r="V46" s="298" t="str">
        <f t="shared" si="2"/>
        <v/>
      </c>
      <c r="W46" s="299" t="str">
        <f>IF(CALCULATIONS!B46="MC","",IF(E46=1,E46*J46,""))</f>
        <v/>
      </c>
      <c r="X46" s="300" t="str">
        <f>IF(CALCULATIONS!B46="MC","",IF(E46=1,E46*K46,""))</f>
        <v/>
      </c>
      <c r="Y46" s="242"/>
      <c r="Z46" s="242"/>
    </row>
    <row r="47" spans="1:26">
      <c r="A47" s="104" t="s">
        <v>137</v>
      </c>
      <c r="B47" s="48"/>
      <c r="C47" s="48"/>
      <c r="D47" s="48"/>
      <c r="E47" s="48"/>
      <c r="F47" s="48"/>
      <c r="G47" s="48"/>
      <c r="H47" s="48"/>
      <c r="I47" s="48"/>
      <c r="J47" s="48"/>
      <c r="K47" s="48"/>
      <c r="L47" s="232"/>
      <c r="M47" s="232"/>
      <c r="N47" s="48"/>
      <c r="O47" s="48"/>
      <c r="P47" s="48"/>
      <c r="Q47" s="232"/>
      <c r="R47" s="48"/>
      <c r="S47" s="48"/>
      <c r="T47" s="48"/>
      <c r="U47" s="232"/>
      <c r="V47" s="48"/>
      <c r="W47" s="48"/>
      <c r="X47" s="48"/>
      <c r="Y47" s="242"/>
      <c r="Z47" s="242"/>
    </row>
    <row r="48" spans="1:26">
      <c r="A48" s="111" t="s">
        <v>136</v>
      </c>
      <c r="B48" s="1" t="s">
        <v>17</v>
      </c>
      <c r="C48" s="157" t="s">
        <v>434</v>
      </c>
      <c r="D48" s="1">
        <f>IF(WORKSHEET!$F18=D$36,1,0)</f>
        <v>0</v>
      </c>
      <c r="E48" s="1">
        <f>IF(WORKSHEET!$F18=E$36,1,0)</f>
        <v>0</v>
      </c>
      <c r="F48" s="1">
        <f>IF(WORKSHEET!$F18=F$36,1,0)</f>
        <v>1</v>
      </c>
      <c r="G48" s="1">
        <f>IF(WORKSHEET!$F18=G$36,1,0)</f>
        <v>0</v>
      </c>
      <c r="H48" s="1">
        <f>IFERROR(SEARCH(H$36,WORKSHEET!$I18),0)</f>
        <v>0</v>
      </c>
      <c r="I48" s="1">
        <f>IFERROR(SEARCH(I$36,WORKSHEET!$I18),0)</f>
        <v>1</v>
      </c>
      <c r="J48" s="1">
        <f>IFERROR(SEARCH(J$36,WORKSHEET!$I18),0)</f>
        <v>0</v>
      </c>
      <c r="K48" s="1">
        <f>IFERROR(SEARCH(K$36,WORKSHEET!$I18),0)</f>
        <v>0</v>
      </c>
      <c r="L48" s="297"/>
      <c r="M48" s="297"/>
      <c r="N48" s="298" t="str">
        <f t="shared" ref="N48:N53" si="3">IF(G48=1,G48*I48,"")</f>
        <v/>
      </c>
      <c r="O48" s="299" t="str">
        <f>IF(CALCULATIONS!B48="MC","",IF(G48=1,G48*J48,""))</f>
        <v/>
      </c>
      <c r="P48" s="300" t="str">
        <f>IF(CALCULATIONS!B48="MC","",IF(G48=1,G48*K48,""))</f>
        <v/>
      </c>
      <c r="Q48" s="301"/>
      <c r="R48" s="298">
        <f t="shared" ref="R48:R53" si="4">IF(F48=1,F48*I48,"")</f>
        <v>1</v>
      </c>
      <c r="S48" s="299" t="str">
        <f>IF(CALCULATIONS!B48="MC","",IF(F48=1,F48*J48,""))</f>
        <v/>
      </c>
      <c r="T48" s="300" t="str">
        <f>IF(CALCULATIONS!B48="MC","",IF(F48=1,F48*K48,""))</f>
        <v/>
      </c>
      <c r="U48" s="301"/>
      <c r="V48" s="298" t="str">
        <f t="shared" ref="V48:V53" si="5">IF(E48=1,E48*I48,"")</f>
        <v/>
      </c>
      <c r="W48" s="299" t="str">
        <f>IF(CALCULATIONS!B48="MC","",IF(E48=1,E48*J48,""))</f>
        <v/>
      </c>
      <c r="X48" s="300" t="str">
        <f>IF(CALCULATIONS!B48="MC","",IF(E48=1,E48*K48,""))</f>
        <v/>
      </c>
      <c r="Y48" s="242"/>
      <c r="Z48" s="242"/>
    </row>
    <row r="49" spans="1:26">
      <c r="A49" s="106" t="s">
        <v>128</v>
      </c>
      <c r="B49" s="1" t="s">
        <v>17</v>
      </c>
      <c r="C49" s="1"/>
      <c r="D49" s="1">
        <f>IF(WORKSHEET!$F19=D$36,1,0)</f>
        <v>0</v>
      </c>
      <c r="E49" s="1">
        <f>IF(WORKSHEET!$F19=E$36,1,0)</f>
        <v>0</v>
      </c>
      <c r="F49" s="1">
        <f>IF(WORKSHEET!$F19=F$36,1,0)</f>
        <v>1</v>
      </c>
      <c r="G49" s="1">
        <f>IF(WORKSHEET!$F19=G$36,1,0)</f>
        <v>0</v>
      </c>
      <c r="H49" s="1">
        <f>IFERROR(SEARCH(H$36,WORKSHEET!$I19),0)</f>
        <v>1</v>
      </c>
      <c r="I49" s="1">
        <f>IFERROR(SEARCH(I$36,WORKSHEET!$I19),0)</f>
        <v>0</v>
      </c>
      <c r="J49" s="1">
        <f>IFERROR(SEARCH(J$36,WORKSHEET!$I19),0)</f>
        <v>0</v>
      </c>
      <c r="K49" s="1">
        <f>IFERROR(SEARCH(K$36,WORKSHEET!$I19),0)</f>
        <v>0</v>
      </c>
      <c r="L49" s="297"/>
      <c r="M49" s="297"/>
      <c r="N49" s="298" t="str">
        <f t="shared" si="3"/>
        <v/>
      </c>
      <c r="O49" s="299" t="str">
        <f>IF(CALCULATIONS!B49="MC","",IF(G49=1,G49*J49,""))</f>
        <v/>
      </c>
      <c r="P49" s="300" t="str">
        <f>IF(CALCULATIONS!B49="MC","",IF(G49=1,G49*K49,""))</f>
        <v/>
      </c>
      <c r="Q49" s="301"/>
      <c r="R49" s="298">
        <f t="shared" si="4"/>
        <v>0</v>
      </c>
      <c r="S49" s="299" t="str">
        <f>IF(CALCULATIONS!B49="MC","",IF(F49=1,F49*J49,""))</f>
        <v/>
      </c>
      <c r="T49" s="300" t="str">
        <f>IF(CALCULATIONS!B49="MC","",IF(F49=1,F49*K49,""))</f>
        <v/>
      </c>
      <c r="U49" s="301"/>
      <c r="V49" s="298" t="str">
        <f t="shared" si="5"/>
        <v/>
      </c>
      <c r="W49" s="299" t="str">
        <f>IF(CALCULATIONS!B49="MC","",IF(E49=1,E49*J49,""))</f>
        <v/>
      </c>
      <c r="X49" s="300" t="str">
        <f>IF(CALCULATIONS!B49="MC","",IF(E49=1,E49*K49,""))</f>
        <v/>
      </c>
      <c r="Y49" s="242"/>
      <c r="Z49" s="242"/>
    </row>
    <row r="50" spans="1:26">
      <c r="A50" s="106" t="s">
        <v>138</v>
      </c>
      <c r="B50" s="1" t="s">
        <v>17</v>
      </c>
      <c r="C50" s="1"/>
      <c r="D50" s="1">
        <f>IF(WORKSHEET!$F20=D$36,1,0)</f>
        <v>0</v>
      </c>
      <c r="E50" s="1">
        <f>IF(WORKSHEET!$F20=E$36,1,0)</f>
        <v>0</v>
      </c>
      <c r="F50" s="1">
        <f>IF(WORKSHEET!$F20=F$36,1,0)</f>
        <v>1</v>
      </c>
      <c r="G50" s="1">
        <f>IF(WORKSHEET!$F20=G$36,1,0)</f>
        <v>0</v>
      </c>
      <c r="H50" s="1">
        <f>IFERROR(SEARCH(H$36,WORKSHEET!$I20),0)</f>
        <v>0</v>
      </c>
      <c r="I50" s="1">
        <f>IFERROR(SEARCH(I$36,WORKSHEET!$I20),0)</f>
        <v>1</v>
      </c>
      <c r="J50" s="1">
        <f>IFERROR(SEARCH(J$36,WORKSHEET!$I20),0)</f>
        <v>0</v>
      </c>
      <c r="K50" s="1">
        <f>IFERROR(SEARCH(K$36,WORKSHEET!$I20),0)</f>
        <v>0</v>
      </c>
      <c r="L50" s="297"/>
      <c r="M50" s="297"/>
      <c r="N50" s="298" t="str">
        <f t="shared" si="3"/>
        <v/>
      </c>
      <c r="O50" s="299" t="str">
        <f>IF(CALCULATIONS!B50="MC","",IF(G50=1,G50*J50,""))</f>
        <v/>
      </c>
      <c r="P50" s="300" t="str">
        <f>IF(CALCULATIONS!B50="MC","",IF(G50=1,G50*K50,""))</f>
        <v/>
      </c>
      <c r="Q50" s="301"/>
      <c r="R50" s="298">
        <f t="shared" si="4"/>
        <v>1</v>
      </c>
      <c r="S50" s="299" t="str">
        <f>IF(CALCULATIONS!B50="MC","",IF(F50=1,F50*J50,""))</f>
        <v/>
      </c>
      <c r="T50" s="300" t="str">
        <f>IF(CALCULATIONS!B50="MC","",IF(F50=1,F50*K50,""))</f>
        <v/>
      </c>
      <c r="U50" s="301"/>
      <c r="V50" s="298" t="str">
        <f t="shared" si="5"/>
        <v/>
      </c>
      <c r="W50" s="299" t="str">
        <f>IF(CALCULATIONS!B50="MC","",IF(E50=1,E50*J50,""))</f>
        <v/>
      </c>
      <c r="X50" s="300" t="str">
        <f>IF(CALCULATIONS!B50="MC","",IF(E50=1,E50*K50,""))</f>
        <v/>
      </c>
      <c r="Y50" s="242"/>
      <c r="Z50" s="242"/>
    </row>
    <row r="51" spans="1:26">
      <c r="A51" s="106" t="s">
        <v>139</v>
      </c>
      <c r="B51" s="1" t="s">
        <v>17</v>
      </c>
      <c r="C51" s="1"/>
      <c r="D51" s="1">
        <f>IF(WORKSHEET!$F21=D$36,1,0)</f>
        <v>0</v>
      </c>
      <c r="E51" s="1">
        <f>IF(WORKSHEET!$F21=E$36,1,0)</f>
        <v>0</v>
      </c>
      <c r="F51" s="1">
        <f>IF(WORKSHEET!$F21=F$36,1,0)</f>
        <v>1</v>
      </c>
      <c r="G51" s="1">
        <f>IF(WORKSHEET!$F21=G$36,1,0)</f>
        <v>0</v>
      </c>
      <c r="H51" s="1">
        <f>IFERROR(SEARCH(H$36,WORKSHEET!$I21),0)</f>
        <v>0</v>
      </c>
      <c r="I51" s="1">
        <f>IFERROR(SEARCH(I$36,WORKSHEET!$I21),0)</f>
        <v>1</v>
      </c>
      <c r="J51" s="1">
        <f>IFERROR(SEARCH(J$36,WORKSHEET!$I21),0)</f>
        <v>0</v>
      </c>
      <c r="K51" s="1">
        <f>IFERROR(SEARCH(K$36,WORKSHEET!$I21),0)</f>
        <v>0</v>
      </c>
      <c r="L51" s="297"/>
      <c r="M51" s="297"/>
      <c r="N51" s="298" t="str">
        <f t="shared" si="3"/>
        <v/>
      </c>
      <c r="O51" s="299" t="str">
        <f>IF(CALCULATIONS!B51="MC","",IF(G51=1,G51*J51,""))</f>
        <v/>
      </c>
      <c r="P51" s="300" t="str">
        <f>IF(CALCULATIONS!B51="MC","",IF(G51=1,G51*K51,""))</f>
        <v/>
      </c>
      <c r="Q51" s="301"/>
      <c r="R51" s="298">
        <f t="shared" si="4"/>
        <v>1</v>
      </c>
      <c r="S51" s="299" t="str">
        <f>IF(CALCULATIONS!B51="MC","",IF(F51=1,F51*J51,""))</f>
        <v/>
      </c>
      <c r="T51" s="300" t="str">
        <f>IF(CALCULATIONS!B51="MC","",IF(F51=1,F51*K51,""))</f>
        <v/>
      </c>
      <c r="U51" s="301"/>
      <c r="V51" s="298" t="str">
        <f t="shared" si="5"/>
        <v/>
      </c>
      <c r="W51" s="299" t="str">
        <f>IF(CALCULATIONS!B51="MC","",IF(E51=1,E51*J51,""))</f>
        <v/>
      </c>
      <c r="X51" s="300" t="str">
        <f>IF(CALCULATIONS!B51="MC","",IF(E51=1,E51*K51,""))</f>
        <v/>
      </c>
      <c r="Y51" s="242"/>
      <c r="Z51" s="242"/>
    </row>
    <row r="52" spans="1:26">
      <c r="A52" s="106" t="s">
        <v>140</v>
      </c>
      <c r="B52" s="1" t="s">
        <v>17</v>
      </c>
      <c r="C52" s="1"/>
      <c r="D52" s="1">
        <f>IF(WORKSHEET!$F22=D$36,1,0)</f>
        <v>0</v>
      </c>
      <c r="E52" s="1">
        <f>IF(WORKSHEET!$F22=E$36,1,0)</f>
        <v>1</v>
      </c>
      <c r="F52" s="1">
        <f>IF(WORKSHEET!$F22=F$36,1,0)</f>
        <v>0</v>
      </c>
      <c r="G52" s="1">
        <f>IF(WORKSHEET!$F22=G$36,1,0)</f>
        <v>0</v>
      </c>
      <c r="H52" s="1">
        <f>IFERROR(SEARCH(H$36,WORKSHEET!$I22),0)</f>
        <v>1</v>
      </c>
      <c r="I52" s="1">
        <f>IFERROR(SEARCH(I$36,WORKSHEET!$I22),0)</f>
        <v>0</v>
      </c>
      <c r="J52" s="1">
        <f>IFERROR(SEARCH(J$36,WORKSHEET!$I22),0)</f>
        <v>0</v>
      </c>
      <c r="K52" s="1">
        <f>IFERROR(SEARCH(K$36,WORKSHEET!$I22),0)</f>
        <v>0</v>
      </c>
      <c r="L52" s="297"/>
      <c r="M52" s="297"/>
      <c r="N52" s="298" t="str">
        <f t="shared" si="3"/>
        <v/>
      </c>
      <c r="O52" s="299" t="str">
        <f>IF(CALCULATIONS!B52="MC","",IF(G52=1,G52*J52,""))</f>
        <v/>
      </c>
      <c r="P52" s="300" t="str">
        <f>IF(CALCULATIONS!B52="MC","",IF(G52=1,G52*K52,""))</f>
        <v/>
      </c>
      <c r="Q52" s="301"/>
      <c r="R52" s="298" t="str">
        <f t="shared" si="4"/>
        <v/>
      </c>
      <c r="S52" s="299" t="str">
        <f>IF(CALCULATIONS!B52="MC","",IF(F52=1,F52*J52,""))</f>
        <v/>
      </c>
      <c r="T52" s="300" t="str">
        <f>IF(CALCULATIONS!B52="MC","",IF(F52=1,F52*K52,""))</f>
        <v/>
      </c>
      <c r="U52" s="301"/>
      <c r="V52" s="298">
        <f t="shared" si="5"/>
        <v>0</v>
      </c>
      <c r="W52" s="299" t="str">
        <f>IF(CALCULATIONS!B52="MC","",IF(E52=1,E52*J52,""))</f>
        <v/>
      </c>
      <c r="X52" s="300" t="str">
        <f>IF(CALCULATIONS!B52="MC","",IF(E52=1,E52*K52,""))</f>
        <v/>
      </c>
      <c r="Y52" s="242"/>
      <c r="Z52" s="242"/>
    </row>
    <row r="53" spans="1:26">
      <c r="A53" s="106" t="s">
        <v>141</v>
      </c>
      <c r="B53" s="1" t="s">
        <v>17</v>
      </c>
      <c r="C53" s="1"/>
      <c r="D53" s="1">
        <f>IF(WORKSHEET!$F23=D$36,1,0)</f>
        <v>1</v>
      </c>
      <c r="E53" s="1">
        <f>IF(WORKSHEET!$F23=E$36,1,0)</f>
        <v>0</v>
      </c>
      <c r="F53" s="1">
        <f>IF(WORKSHEET!$F23=F$36,1,0)</f>
        <v>0</v>
      </c>
      <c r="G53" s="1">
        <f>IF(WORKSHEET!$F23=G$36,1,0)</f>
        <v>0</v>
      </c>
      <c r="H53" s="1">
        <f>IFERROR(SEARCH(H$36,WORKSHEET!$I23),0)</f>
        <v>1</v>
      </c>
      <c r="I53" s="1">
        <f>IFERROR(SEARCH(I$36,WORKSHEET!$I23),0)</f>
        <v>0</v>
      </c>
      <c r="J53" s="1">
        <f>IFERROR(SEARCH(J$36,WORKSHEET!$I23),0)</f>
        <v>0</v>
      </c>
      <c r="K53" s="1">
        <f>IFERROR(SEARCH(K$36,WORKSHEET!$I23),0)</f>
        <v>0</v>
      </c>
      <c r="L53" s="297"/>
      <c r="M53" s="297"/>
      <c r="N53" s="298" t="str">
        <f t="shared" si="3"/>
        <v/>
      </c>
      <c r="O53" s="299" t="str">
        <f>IF(CALCULATIONS!B53="MC","",IF(G53=1,G53*J53,""))</f>
        <v/>
      </c>
      <c r="P53" s="300" t="str">
        <f>IF(CALCULATIONS!B53="MC","",IF(G53=1,G53*K53,""))</f>
        <v/>
      </c>
      <c r="Q53" s="301"/>
      <c r="R53" s="298" t="str">
        <f t="shared" si="4"/>
        <v/>
      </c>
      <c r="S53" s="299" t="str">
        <f>IF(CALCULATIONS!B53="MC","",IF(F53=1,F53*J53,""))</f>
        <v/>
      </c>
      <c r="T53" s="300" t="str">
        <f>IF(CALCULATIONS!B53="MC","",IF(F53=1,F53*K53,""))</f>
        <v/>
      </c>
      <c r="U53" s="301"/>
      <c r="V53" s="298" t="str">
        <f t="shared" si="5"/>
        <v/>
      </c>
      <c r="W53" s="299" t="str">
        <f>IF(CALCULATIONS!B53="MC","",IF(E53=1,E53*J53,""))</f>
        <v/>
      </c>
      <c r="X53" s="300" t="str">
        <f>IF(CALCULATIONS!B53="MC","",IF(E53=1,E53*K53,""))</f>
        <v/>
      </c>
      <c r="Y53" s="242"/>
      <c r="Z53" s="242"/>
    </row>
    <row r="54" spans="1:26">
      <c r="A54" s="104" t="s">
        <v>142</v>
      </c>
      <c r="B54" s="48"/>
      <c r="C54" s="48"/>
      <c r="D54" s="48"/>
      <c r="E54" s="48"/>
      <c r="F54" s="48"/>
      <c r="G54" s="48"/>
      <c r="H54" s="48"/>
      <c r="I54" s="48"/>
      <c r="J54" s="48"/>
      <c r="K54" s="48"/>
      <c r="L54" s="232"/>
      <c r="M54" s="232"/>
      <c r="N54" s="48"/>
      <c r="O54" s="48"/>
      <c r="P54" s="48"/>
      <c r="Q54" s="232"/>
      <c r="R54" s="48"/>
      <c r="S54" s="48"/>
      <c r="T54" s="48"/>
      <c r="U54" s="232"/>
      <c r="V54" s="48"/>
      <c r="W54" s="48"/>
      <c r="X54" s="48"/>
      <c r="Y54" s="242"/>
      <c r="Z54" s="242"/>
    </row>
    <row r="55" spans="1:26">
      <c r="A55" s="111" t="s">
        <v>143</v>
      </c>
      <c r="B55" s="1" t="s">
        <v>17</v>
      </c>
      <c r="C55" s="157" t="s">
        <v>434</v>
      </c>
      <c r="D55" s="1">
        <f>IF(WORKSHEET!$F25=D$36,1,0)</f>
        <v>0</v>
      </c>
      <c r="E55" s="1">
        <f>IF(WORKSHEET!$F25=E$36,1,0)</f>
        <v>0</v>
      </c>
      <c r="F55" s="1">
        <f>IF(WORKSHEET!$F25=F$36,1,0)</f>
        <v>0</v>
      </c>
      <c r="G55" s="1">
        <f>IF(WORKSHEET!$F25=G$36,1,0)</f>
        <v>1</v>
      </c>
      <c r="H55" s="1">
        <f>IFERROR(SEARCH(H$36,WORKSHEET!$I25),0)</f>
        <v>0</v>
      </c>
      <c r="I55" s="1">
        <f>IFERROR(SEARCH(I$36,WORKSHEET!$I25),0)</f>
        <v>1</v>
      </c>
      <c r="J55" s="1">
        <f>IFERROR(SEARCH(J$36,WORKSHEET!$I25),0)</f>
        <v>0</v>
      </c>
      <c r="K55" s="1">
        <f>IFERROR(SEARCH(K$36,WORKSHEET!$I25),0)</f>
        <v>0</v>
      </c>
      <c r="L55" s="297"/>
      <c r="M55" s="297"/>
      <c r="N55" s="298">
        <f>IF(G55=1,G55*I55,"")</f>
        <v>1</v>
      </c>
      <c r="O55" s="299" t="str">
        <f>IF(CALCULATIONS!B55="MC","",IF(G55=1,G55*J55,""))</f>
        <v/>
      </c>
      <c r="P55" s="300" t="str">
        <f>IF(CALCULATIONS!B55="MC","",IF(G55=1,G55*K55,""))</f>
        <v/>
      </c>
      <c r="Q55" s="301"/>
      <c r="R55" s="298" t="str">
        <f>IF(F55=1,F55*I55,"")</f>
        <v/>
      </c>
      <c r="S55" s="299" t="str">
        <f>IF(CALCULATIONS!B55="MC","",IF(F55=1,F55*J55,""))</f>
        <v/>
      </c>
      <c r="T55" s="300" t="str">
        <f>IF(CALCULATIONS!B55="MC","",IF(F55=1,F55*K55,""))</f>
        <v/>
      </c>
      <c r="U55" s="301"/>
      <c r="V55" s="298" t="str">
        <f>IF(E55=1,E55*I55,"")</f>
        <v/>
      </c>
      <c r="W55" s="299" t="str">
        <f>IF(CALCULATIONS!B55="MC","",IF(E55=1,E55*J55,""))</f>
        <v/>
      </c>
      <c r="X55" s="300" t="str">
        <f>IF(CALCULATIONS!B55="MC","",IF(E55=1,E55*K55,""))</f>
        <v/>
      </c>
      <c r="Y55" s="242"/>
      <c r="Z55" s="242"/>
    </row>
    <row r="56" spans="1:26">
      <c r="A56" s="106" t="s">
        <v>144</v>
      </c>
      <c r="B56" s="1" t="s">
        <v>17</v>
      </c>
      <c r="C56" s="1"/>
      <c r="D56" s="1">
        <f>IF(WORKSHEET!$F26=D$36,1,0)</f>
        <v>0</v>
      </c>
      <c r="E56" s="1">
        <f>IF(WORKSHEET!$F26=E$36,1,0)</f>
        <v>0</v>
      </c>
      <c r="F56" s="1">
        <f>IF(WORKSHEET!$F26=F$36,1,0)</f>
        <v>1</v>
      </c>
      <c r="G56" s="1">
        <f>IF(WORKSHEET!$F26=G$36,1,0)</f>
        <v>0</v>
      </c>
      <c r="H56" s="1">
        <f>IFERROR(SEARCH(H$36,WORKSHEET!$I26),0)</f>
        <v>0</v>
      </c>
      <c r="I56" s="1">
        <f>IFERROR(SEARCH(I$36,WORKSHEET!$I26),0)</f>
        <v>1</v>
      </c>
      <c r="J56" s="1">
        <f>IFERROR(SEARCH(J$36,WORKSHEET!$I26),0)</f>
        <v>0</v>
      </c>
      <c r="K56" s="1">
        <f>IFERROR(SEARCH(K$36,WORKSHEET!$I26),0)</f>
        <v>0</v>
      </c>
      <c r="L56" s="297"/>
      <c r="M56" s="297"/>
      <c r="N56" s="298" t="str">
        <f>IF(G56=1,G56*I56,"")</f>
        <v/>
      </c>
      <c r="O56" s="299" t="str">
        <f>IF(CALCULATIONS!B56="MC","",IF(G56=1,G56*J56,""))</f>
        <v/>
      </c>
      <c r="P56" s="300" t="str">
        <f>IF(CALCULATIONS!B56="MC","",IF(G56=1,G56*K56,""))</f>
        <v/>
      </c>
      <c r="Q56" s="301"/>
      <c r="R56" s="298">
        <f>IF(F56=1,F56*I56,"")</f>
        <v>1</v>
      </c>
      <c r="S56" s="299" t="str">
        <f>IF(CALCULATIONS!B56="MC","",IF(F56=1,F56*J56,""))</f>
        <v/>
      </c>
      <c r="T56" s="300" t="str">
        <f>IF(CALCULATIONS!B56="MC","",IF(F56=1,F56*K56,""))</f>
        <v/>
      </c>
      <c r="U56" s="301"/>
      <c r="V56" s="298" t="str">
        <f>IF(E56=1,E56*I56,"")</f>
        <v/>
      </c>
      <c r="W56" s="299" t="str">
        <f>IF(CALCULATIONS!B56="MC","",IF(E56=1,E56*J56,""))</f>
        <v/>
      </c>
      <c r="X56" s="300" t="str">
        <f>IF(CALCULATIONS!B56="MC","",IF(E56=1,E56*K56,""))</f>
        <v/>
      </c>
      <c r="Y56" s="242"/>
      <c r="Z56" s="242"/>
    </row>
    <row r="57" spans="1:26">
      <c r="A57" s="106" t="s">
        <v>145</v>
      </c>
      <c r="B57" s="1" t="s">
        <v>17</v>
      </c>
      <c r="C57" s="1"/>
      <c r="D57" s="1">
        <f>IF(WORKSHEET!$F27=D$36,1,0)</f>
        <v>0</v>
      </c>
      <c r="E57" s="1">
        <f>IF(WORKSHEET!$F27=E$36,1,0)</f>
        <v>1</v>
      </c>
      <c r="F57" s="1">
        <f>IF(WORKSHEET!$F27=F$36,1,0)</f>
        <v>0</v>
      </c>
      <c r="G57" s="1">
        <f>IF(WORKSHEET!$F27=G$36,1,0)</f>
        <v>0</v>
      </c>
      <c r="H57" s="1">
        <f>IFERROR(SEARCH(H$36,WORKSHEET!$I27),0)</f>
        <v>0</v>
      </c>
      <c r="I57" s="1">
        <f>IFERROR(SEARCH(I$36,WORKSHEET!$I27),0)</f>
        <v>1</v>
      </c>
      <c r="J57" s="1">
        <f>IFERROR(SEARCH(J$36,WORKSHEET!$I27),0)</f>
        <v>0</v>
      </c>
      <c r="K57" s="1">
        <f>IFERROR(SEARCH(K$36,WORKSHEET!$I27),0)</f>
        <v>0</v>
      </c>
      <c r="L57" s="297"/>
      <c r="M57" s="297"/>
      <c r="N57" s="298" t="str">
        <f>IF(G57=1,G57*I57,"")</f>
        <v/>
      </c>
      <c r="O57" s="299" t="str">
        <f>IF(CALCULATIONS!B57="MC","",IF(G57=1,G57*J57,""))</f>
        <v/>
      </c>
      <c r="P57" s="300" t="str">
        <f>IF(CALCULATIONS!B57="MC","",IF(G57=1,G57*K57,""))</f>
        <v/>
      </c>
      <c r="Q57" s="301"/>
      <c r="R57" s="298" t="str">
        <f>IF(F57=1,F57*I57,"")</f>
        <v/>
      </c>
      <c r="S57" s="299" t="str">
        <f>IF(CALCULATIONS!B57="MC","",IF(F57=1,F57*J57,""))</f>
        <v/>
      </c>
      <c r="T57" s="300" t="str">
        <f>IF(CALCULATIONS!B57="MC","",IF(F57=1,F57*K57,""))</f>
        <v/>
      </c>
      <c r="U57" s="301"/>
      <c r="V57" s="298">
        <f>IF(E57=1,E57*I57,"")</f>
        <v>1</v>
      </c>
      <c r="W57" s="299" t="str">
        <f>IF(CALCULATIONS!B57="MC","",IF(E57=1,E57*J57,""))</f>
        <v/>
      </c>
      <c r="X57" s="300" t="str">
        <f>IF(CALCULATIONS!B57="MC","",IF(E57=1,E57*K57,""))</f>
        <v/>
      </c>
      <c r="Y57" s="242"/>
      <c r="Z57" s="242"/>
    </row>
    <row r="58" spans="1:26">
      <c r="A58" s="104" t="s">
        <v>146</v>
      </c>
      <c r="B58" s="48"/>
      <c r="C58" s="48"/>
      <c r="D58" s="48"/>
      <c r="E58" s="48"/>
      <c r="F58" s="48"/>
      <c r="G58" s="48"/>
      <c r="H58" s="48"/>
      <c r="I58" s="48"/>
      <c r="J58" s="48"/>
      <c r="K58" s="48"/>
      <c r="L58" s="232"/>
      <c r="M58" s="232"/>
      <c r="N58" s="48"/>
      <c r="O58" s="48"/>
      <c r="P58" s="48"/>
      <c r="Q58" s="232"/>
      <c r="R58" s="48"/>
      <c r="S58" s="48"/>
      <c r="T58" s="48"/>
      <c r="U58" s="232"/>
      <c r="V58" s="48"/>
      <c r="W58" s="48"/>
      <c r="X58" s="48"/>
      <c r="Y58" s="242"/>
      <c r="Z58" s="242"/>
    </row>
    <row r="59" spans="1:26">
      <c r="A59" s="111" t="s">
        <v>147</v>
      </c>
      <c r="B59" s="1" t="s">
        <v>17</v>
      </c>
      <c r="C59" s="157" t="s">
        <v>434</v>
      </c>
      <c r="D59" s="1">
        <f>IF(WORKSHEET!$F29=D$36,1,0)</f>
        <v>0</v>
      </c>
      <c r="E59" s="1">
        <f>IF(WORKSHEET!$F29=E$36,1,0)</f>
        <v>0</v>
      </c>
      <c r="F59" s="1">
        <f>IF(WORKSHEET!$F29=F$36,1,0)</f>
        <v>0</v>
      </c>
      <c r="G59" s="1">
        <f>IF(WORKSHEET!$F29=G$36,1,0)</f>
        <v>1</v>
      </c>
      <c r="H59" s="1">
        <f>IFERROR(SEARCH(H$36,WORKSHEET!$I29),0)</f>
        <v>0</v>
      </c>
      <c r="I59" s="1">
        <f>IFERROR(SEARCH(I$36,WORKSHEET!$I29),0)</f>
        <v>1</v>
      </c>
      <c r="J59" s="1">
        <f>IFERROR(SEARCH(J$36,WORKSHEET!$I29),0)</f>
        <v>0</v>
      </c>
      <c r="K59" s="1">
        <f>IFERROR(SEARCH(K$36,WORKSHEET!$I29),0)</f>
        <v>0</v>
      </c>
      <c r="L59" s="297"/>
      <c r="M59" s="297"/>
      <c r="N59" s="298">
        <f>IF(G59=1,G59*I59,"")</f>
        <v>1</v>
      </c>
      <c r="O59" s="299" t="str">
        <f>IF(CALCULATIONS!B59="MC","",IF(G59=1,G59*J59,""))</f>
        <v/>
      </c>
      <c r="P59" s="300" t="str">
        <f>IF(CALCULATIONS!B59="MC","",IF(G59=1,G59*K59,""))</f>
        <v/>
      </c>
      <c r="Q59" s="301"/>
      <c r="R59" s="298" t="str">
        <f>IF(F59=1,F59*I59,"")</f>
        <v/>
      </c>
      <c r="S59" s="299" t="str">
        <f>IF(CALCULATIONS!B59="MC","",IF(F59=1,F59*J59,""))</f>
        <v/>
      </c>
      <c r="T59" s="300" t="str">
        <f>IF(CALCULATIONS!B59="MC","",IF(F59=1,F59*K59,""))</f>
        <v/>
      </c>
      <c r="U59" s="301"/>
      <c r="V59" s="298" t="str">
        <f>IF(E59=1,E59*I59,"")</f>
        <v/>
      </c>
      <c r="W59" s="299" t="str">
        <f>IF(CALCULATIONS!B59="MC","",IF(E59=1,E59*J59,""))</f>
        <v/>
      </c>
      <c r="X59" s="300" t="str">
        <f>IF(CALCULATIONS!B59="MC","",IF(E59=1,E59*K59,""))</f>
        <v/>
      </c>
      <c r="Y59" s="242"/>
      <c r="Z59" s="242"/>
    </row>
    <row r="60" spans="1:26">
      <c r="A60" s="111" t="s">
        <v>148</v>
      </c>
      <c r="B60" s="1" t="s">
        <v>17</v>
      </c>
      <c r="C60" s="157" t="s">
        <v>434</v>
      </c>
      <c r="D60" s="1">
        <f>IF(WORKSHEET!$F30=D$36,1,0)</f>
        <v>0</v>
      </c>
      <c r="E60" s="1">
        <f>IF(WORKSHEET!$F30=E$36,1,0)</f>
        <v>0</v>
      </c>
      <c r="F60" s="1">
        <f>IF(WORKSHEET!$F30=F$36,1,0)</f>
        <v>1</v>
      </c>
      <c r="G60" s="1">
        <f>IF(WORKSHEET!$F30=G$36,1,0)</f>
        <v>0</v>
      </c>
      <c r="H60" s="1">
        <f>IFERROR(SEARCH(H$36,WORKSHEET!$I30),0)</f>
        <v>0</v>
      </c>
      <c r="I60" s="1">
        <f>IFERROR(SEARCH(I$36,WORKSHEET!$I30),0)</f>
        <v>1</v>
      </c>
      <c r="J60" s="1">
        <f>IFERROR(SEARCH(J$36,WORKSHEET!$I30),0)</f>
        <v>0</v>
      </c>
      <c r="K60" s="1">
        <f>IFERROR(SEARCH(K$36,WORKSHEET!$I30),0)</f>
        <v>0</v>
      </c>
      <c r="L60" s="297"/>
      <c r="M60" s="297"/>
      <c r="N60" s="298" t="str">
        <f>IF(G60=1,G60*I60,"")</f>
        <v/>
      </c>
      <c r="O60" s="299" t="str">
        <f>IF(CALCULATIONS!B60="MC","",IF(G60=1,G60*J60,""))</f>
        <v/>
      </c>
      <c r="P60" s="300" t="str">
        <f>IF(CALCULATIONS!B60="MC","",IF(G60=1,G60*K60,""))</f>
        <v/>
      </c>
      <c r="Q60" s="301"/>
      <c r="R60" s="298">
        <f>IF(F60=1,F60*I60,"")</f>
        <v>1</v>
      </c>
      <c r="S60" s="299" t="str">
        <f>IF(CALCULATIONS!B60="MC","",IF(F60=1,F60*J60,""))</f>
        <v/>
      </c>
      <c r="T60" s="300" t="str">
        <f>IF(CALCULATIONS!B60="MC","",IF(F60=1,F60*K60,""))</f>
        <v/>
      </c>
      <c r="U60" s="301"/>
      <c r="V60" s="298" t="str">
        <f>IF(E60=1,E60*I60,"")</f>
        <v/>
      </c>
      <c r="W60" s="299" t="str">
        <f>IF(CALCULATIONS!B60="MC","",IF(E60=1,E60*J60,""))</f>
        <v/>
      </c>
      <c r="X60" s="300" t="str">
        <f>IF(CALCULATIONS!B60="MC","",IF(E60=1,E60*K60,""))</f>
        <v/>
      </c>
      <c r="Y60" s="242"/>
      <c r="Z60" s="242"/>
    </row>
    <row r="61" spans="1:26">
      <c r="A61" s="107"/>
      <c r="B61" s="49"/>
      <c r="C61" s="49"/>
      <c r="D61" s="49"/>
      <c r="E61" s="49"/>
      <c r="F61" s="49"/>
      <c r="G61" s="49"/>
      <c r="H61" s="49"/>
      <c r="I61" s="49"/>
      <c r="J61" s="49"/>
      <c r="K61" s="49"/>
      <c r="L61" s="233"/>
      <c r="M61" s="233"/>
      <c r="N61" s="49"/>
      <c r="O61" s="49"/>
      <c r="P61" s="49"/>
      <c r="Q61" s="233"/>
      <c r="R61" s="49"/>
      <c r="S61" s="49"/>
      <c r="T61" s="49"/>
      <c r="U61" s="233"/>
      <c r="V61" s="49"/>
      <c r="W61" s="49"/>
      <c r="X61" s="49"/>
      <c r="Y61" s="242"/>
      <c r="Z61" s="242"/>
    </row>
    <row r="62" spans="1:26">
      <c r="A62" s="107" t="s">
        <v>150</v>
      </c>
      <c r="B62" s="49"/>
      <c r="C62" s="49"/>
      <c r="D62" s="49"/>
      <c r="E62" s="49"/>
      <c r="F62" s="49"/>
      <c r="G62" s="49"/>
      <c r="H62" s="49"/>
      <c r="I62" s="49"/>
      <c r="J62" s="49"/>
      <c r="K62" s="49"/>
      <c r="L62" s="233"/>
      <c r="M62" s="233"/>
      <c r="N62" s="49"/>
      <c r="O62" s="49"/>
      <c r="P62" s="49"/>
      <c r="Q62" s="233"/>
      <c r="R62" s="49"/>
      <c r="S62" s="49"/>
      <c r="T62" s="49"/>
      <c r="U62" s="233"/>
      <c r="V62" s="49"/>
      <c r="W62" s="49"/>
      <c r="X62" s="49"/>
      <c r="Y62" s="242"/>
      <c r="Z62" s="242"/>
    </row>
    <row r="63" spans="1:26">
      <c r="A63" s="111" t="s">
        <v>151</v>
      </c>
      <c r="B63" s="1" t="s">
        <v>17</v>
      </c>
      <c r="C63" s="157" t="s">
        <v>434</v>
      </c>
      <c r="D63" s="1">
        <f>IF(WORKSHEET!$F33=D$36,1,0)</f>
        <v>0</v>
      </c>
      <c r="E63" s="1">
        <f>IF(WORKSHEET!$F33=E$36,1,0)</f>
        <v>0</v>
      </c>
      <c r="F63" s="1">
        <f>IF(WORKSHEET!$F33=F$36,1,0)</f>
        <v>1</v>
      </c>
      <c r="G63" s="1">
        <f>IF(WORKSHEET!$F33=G$36,1,0)</f>
        <v>0</v>
      </c>
      <c r="H63" s="1">
        <f>IFERROR(SEARCH(H$36,WORKSHEET!$I33),0)</f>
        <v>0</v>
      </c>
      <c r="I63" s="1">
        <f>IFERROR(SEARCH(I$36,WORKSHEET!$I33),0)</f>
        <v>1</v>
      </c>
      <c r="J63" s="1">
        <f>IFERROR(SEARCH(J$36,WORKSHEET!$I33),0)</f>
        <v>0</v>
      </c>
      <c r="K63" s="1">
        <f>IFERROR(SEARCH(K$36,WORKSHEET!$I33),0)</f>
        <v>0</v>
      </c>
      <c r="L63" s="297"/>
      <c r="M63" s="297"/>
      <c r="N63" s="298" t="str">
        <f>IF(G63=1,G63*I63,"")</f>
        <v/>
      </c>
      <c r="O63" s="299" t="str">
        <f>IF(CALCULATIONS!B63="MC","",IF(G63=1,G63*J63,""))</f>
        <v/>
      </c>
      <c r="P63" s="300" t="str">
        <f>IF(CALCULATIONS!B63="MC","",IF(G63=1,G63*K63,""))</f>
        <v/>
      </c>
      <c r="Q63" s="301"/>
      <c r="R63" s="298">
        <f>IF(F63=1,F63*I63,"")</f>
        <v>1</v>
      </c>
      <c r="S63" s="299" t="str">
        <f>IF(CALCULATIONS!B63="MC","",IF(F63=1,F63*J63,""))</f>
        <v/>
      </c>
      <c r="T63" s="300" t="str">
        <f>IF(CALCULATIONS!B63="MC","",IF(F63=1,F63*K63,""))</f>
        <v/>
      </c>
      <c r="U63" s="301"/>
      <c r="V63" s="298" t="str">
        <f>IF(E63=1,E63*I63,"")</f>
        <v/>
      </c>
      <c r="W63" s="299" t="str">
        <f>IF(CALCULATIONS!B63="MC","",IF(E63=1,E63*J63,""))</f>
        <v/>
      </c>
      <c r="X63" s="300" t="str">
        <f>IF(CALCULATIONS!B63="MC","",IF(E63=1,E63*K63,""))</f>
        <v/>
      </c>
      <c r="Y63" s="242"/>
      <c r="Z63" s="242"/>
    </row>
    <row r="64" spans="1:26">
      <c r="A64" s="111" t="s">
        <v>152</v>
      </c>
      <c r="B64" s="1" t="s">
        <v>17</v>
      </c>
      <c r="C64" s="157" t="s">
        <v>434</v>
      </c>
      <c r="D64" s="1">
        <f>IF(WORKSHEET!$F34=D$36,1,0)</f>
        <v>0</v>
      </c>
      <c r="E64" s="1">
        <f>IF(WORKSHEET!$F34=E$36,1,0)</f>
        <v>0</v>
      </c>
      <c r="F64" s="1">
        <f>IF(WORKSHEET!$F34=F$36,1,0)</f>
        <v>1</v>
      </c>
      <c r="G64" s="1">
        <f>IF(WORKSHEET!$F34=G$36,1,0)</f>
        <v>0</v>
      </c>
      <c r="H64" s="1">
        <f>IFERROR(SEARCH(H$36,WORKSHEET!$I34),0)</f>
        <v>0</v>
      </c>
      <c r="I64" s="1">
        <f>IFERROR(SEARCH(I$36,WORKSHEET!$I34),0)</f>
        <v>1</v>
      </c>
      <c r="J64" s="1">
        <f>IFERROR(SEARCH(J$36,WORKSHEET!$I34),0)</f>
        <v>0</v>
      </c>
      <c r="K64" s="1">
        <f>IFERROR(SEARCH(K$36,WORKSHEET!$I34),0)</f>
        <v>0</v>
      </c>
      <c r="L64" s="297"/>
      <c r="M64" s="297"/>
      <c r="N64" s="298" t="str">
        <f>IF(G64=1,G64*I64,"")</f>
        <v/>
      </c>
      <c r="O64" s="299" t="str">
        <f>IF(CALCULATIONS!B64="MC","",IF(G64=1,G64*J64,""))</f>
        <v/>
      </c>
      <c r="P64" s="300" t="str">
        <f>IF(CALCULATIONS!B64="MC","",IF(G64=1,G64*K64,""))</f>
        <v/>
      </c>
      <c r="Q64" s="301"/>
      <c r="R64" s="298">
        <f>IF(F64=1,F64*I64,"")</f>
        <v>1</v>
      </c>
      <c r="S64" s="299" t="str">
        <f>IF(CALCULATIONS!B64="MC","",IF(F64=1,F64*J64,""))</f>
        <v/>
      </c>
      <c r="T64" s="300" t="str">
        <f>IF(CALCULATIONS!B64="MC","",IF(F64=1,F64*K64,""))</f>
        <v/>
      </c>
      <c r="U64" s="301"/>
      <c r="V64" s="298" t="str">
        <f>IF(E64=1,E64*I64,"")</f>
        <v/>
      </c>
      <c r="W64" s="299" t="str">
        <f>IF(CALCULATIONS!B64="MC","",IF(E64=1,E64*J64,""))</f>
        <v/>
      </c>
      <c r="X64" s="300" t="str">
        <f>IF(CALCULATIONS!B64="MC","",IF(E64=1,E64*K64,""))</f>
        <v/>
      </c>
      <c r="Y64" s="242"/>
      <c r="Z64" s="242"/>
    </row>
    <row r="65" spans="1:26">
      <c r="A65" s="106" t="s">
        <v>153</v>
      </c>
      <c r="B65" s="1" t="s">
        <v>17</v>
      </c>
      <c r="C65" s="1"/>
      <c r="D65" s="1">
        <f>IF(WORKSHEET!$F35=D$36,1,0)</f>
        <v>0</v>
      </c>
      <c r="E65" s="1">
        <f>IF(WORKSHEET!$F35=E$36,1,0)</f>
        <v>0</v>
      </c>
      <c r="F65" s="1">
        <f>IF(WORKSHEET!$F35=F$36,1,0)</f>
        <v>1</v>
      </c>
      <c r="G65" s="1">
        <f>IF(WORKSHEET!$F35=G$36,1,0)</f>
        <v>0</v>
      </c>
      <c r="H65" s="1">
        <f>IFERROR(SEARCH(H$36,WORKSHEET!$I35),0)</f>
        <v>0</v>
      </c>
      <c r="I65" s="1">
        <f>IFERROR(SEARCH(I$36,WORKSHEET!$I35),0)</f>
        <v>1</v>
      </c>
      <c r="J65" s="1">
        <f>IFERROR(SEARCH(J$36,WORKSHEET!$I35),0)</f>
        <v>0</v>
      </c>
      <c r="K65" s="1">
        <f>IFERROR(SEARCH(K$36,WORKSHEET!$I35),0)</f>
        <v>0</v>
      </c>
      <c r="L65" s="297"/>
      <c r="M65" s="297"/>
      <c r="N65" s="298" t="str">
        <f>IF(G65=1,G65*I65,"")</f>
        <v/>
      </c>
      <c r="O65" s="299" t="str">
        <f>IF(CALCULATIONS!B65="MC","",IF(G65=1,G65*J65,""))</f>
        <v/>
      </c>
      <c r="P65" s="300" t="str">
        <f>IF(CALCULATIONS!B65="MC","",IF(G65=1,G65*K65,""))</f>
        <v/>
      </c>
      <c r="Q65" s="301"/>
      <c r="R65" s="298">
        <f>IF(F65=1,F65*I65,"")</f>
        <v>1</v>
      </c>
      <c r="S65" s="299" t="str">
        <f>IF(CALCULATIONS!B65="MC","",IF(F65=1,F65*J65,""))</f>
        <v/>
      </c>
      <c r="T65" s="300" t="str">
        <f>IF(CALCULATIONS!B65="MC","",IF(F65=1,F65*K65,""))</f>
        <v/>
      </c>
      <c r="U65" s="301"/>
      <c r="V65" s="298" t="str">
        <f>IF(E65=1,E65*I65,"")</f>
        <v/>
      </c>
      <c r="W65" s="299" t="str">
        <f>IF(CALCULATIONS!B65="MC","",IF(E65=1,E65*J65,""))</f>
        <v/>
      </c>
      <c r="X65" s="300" t="str">
        <f>IF(CALCULATIONS!B65="MC","",IF(E65=1,E65*K65,""))</f>
        <v/>
      </c>
      <c r="Y65" s="242"/>
      <c r="Z65" s="242"/>
    </row>
    <row r="66" spans="1:26">
      <c r="A66" s="107" t="s">
        <v>154</v>
      </c>
      <c r="B66" s="50"/>
      <c r="C66" s="50"/>
      <c r="D66" s="50"/>
      <c r="E66" s="50"/>
      <c r="F66" s="50"/>
      <c r="G66" s="50"/>
      <c r="H66" s="50"/>
      <c r="I66" s="50"/>
      <c r="J66" s="50"/>
      <c r="K66" s="50"/>
      <c r="L66" s="232"/>
      <c r="M66" s="232"/>
      <c r="N66" s="50"/>
      <c r="O66" s="50"/>
      <c r="P66" s="50"/>
      <c r="Q66" s="232"/>
      <c r="R66" s="50"/>
      <c r="S66" s="50"/>
      <c r="T66" s="50"/>
      <c r="U66" s="232"/>
      <c r="V66" s="50"/>
      <c r="W66" s="50"/>
      <c r="X66" s="50"/>
      <c r="Y66" s="242"/>
      <c r="Z66" s="242"/>
    </row>
    <row r="67" spans="1:26">
      <c r="A67" s="105" t="s">
        <v>155</v>
      </c>
      <c r="B67" s="1" t="s">
        <v>17</v>
      </c>
      <c r="C67" s="1"/>
      <c r="D67" s="1">
        <f>IF(WORKSHEET!$F37=D$36,1,0)</f>
        <v>0</v>
      </c>
      <c r="E67" s="1">
        <f>IF(WORKSHEET!$F37=E$36,1,0)</f>
        <v>0</v>
      </c>
      <c r="F67" s="1">
        <f>IF(WORKSHEET!$F37=F$36,1,0)</f>
        <v>1</v>
      </c>
      <c r="G67" s="1">
        <f>IF(WORKSHEET!$F37=G$36,1,0)</f>
        <v>0</v>
      </c>
      <c r="H67" s="1">
        <f>IFERROR(SEARCH(H$36,WORKSHEET!$I37),0)</f>
        <v>0</v>
      </c>
      <c r="I67" s="1">
        <f>IFERROR(SEARCH(I$36,WORKSHEET!$I37),0)</f>
        <v>1</v>
      </c>
      <c r="J67" s="1">
        <f>IFERROR(SEARCH(J$36,WORKSHEET!$I37),0)</f>
        <v>0</v>
      </c>
      <c r="K67" s="1">
        <f>IFERROR(SEARCH(K$36,WORKSHEET!$I37),0)</f>
        <v>0</v>
      </c>
      <c r="L67" s="297"/>
      <c r="M67" s="297"/>
      <c r="N67" s="298" t="str">
        <f t="shared" ref="N67:N75" si="6">IF(G67=1,G67*I67,"")</f>
        <v/>
      </c>
      <c r="O67" s="299" t="str">
        <f>IF(CALCULATIONS!B67="MC","",IF(G67=1,G67*J67,""))</f>
        <v/>
      </c>
      <c r="P67" s="300" t="str">
        <f>IF(CALCULATIONS!B67="MC","",IF(G67=1,G67*K67,""))</f>
        <v/>
      </c>
      <c r="Q67" s="301"/>
      <c r="R67" s="298">
        <f t="shared" ref="R67:R75" si="7">IF(F67=1,F67*I67,"")</f>
        <v>1</v>
      </c>
      <c r="S67" s="299" t="str">
        <f>IF(CALCULATIONS!B67="MC","",IF(F67=1,F67*J67,""))</f>
        <v/>
      </c>
      <c r="T67" s="300" t="str">
        <f>IF(CALCULATIONS!B67="MC","",IF(F67=1,F67*K67,""))</f>
        <v/>
      </c>
      <c r="U67" s="301"/>
      <c r="V67" s="298" t="str">
        <f t="shared" ref="V67:V75" si="8">IF(E67=1,E67*I67,"")</f>
        <v/>
      </c>
      <c r="W67" s="299" t="str">
        <f>IF(CALCULATIONS!B67="MC","",IF(E67=1,E67*J67,""))</f>
        <v/>
      </c>
      <c r="X67" s="300" t="str">
        <f>IF(CALCULATIONS!B67="MC","",IF(E67=1,E67*K67,""))</f>
        <v/>
      </c>
      <c r="Y67" s="242"/>
      <c r="Z67" s="242"/>
    </row>
    <row r="68" spans="1:26">
      <c r="A68" s="105" t="s">
        <v>156</v>
      </c>
      <c r="B68" s="1" t="s">
        <v>17</v>
      </c>
      <c r="C68" s="1"/>
      <c r="D68" s="1">
        <f>IF(WORKSHEET!$F38=D$36,1,0)</f>
        <v>1</v>
      </c>
      <c r="E68" s="1">
        <f>IF(WORKSHEET!$F38=E$36,1,0)</f>
        <v>0</v>
      </c>
      <c r="F68" s="1">
        <f>IF(WORKSHEET!$F38=F$36,1,0)</f>
        <v>0</v>
      </c>
      <c r="G68" s="1">
        <f>IF(WORKSHEET!$F38=G$36,1,0)</f>
        <v>0</v>
      </c>
      <c r="H68" s="1">
        <f>IFERROR(SEARCH(H$36,WORKSHEET!$I38),0)</f>
        <v>1</v>
      </c>
      <c r="I68" s="1">
        <f>IFERROR(SEARCH(I$36,WORKSHEET!$I38),0)</f>
        <v>0</v>
      </c>
      <c r="J68" s="1">
        <f>IFERROR(SEARCH(J$36,WORKSHEET!$I38),0)</f>
        <v>0</v>
      </c>
      <c r="K68" s="1">
        <f>IFERROR(SEARCH(K$36,WORKSHEET!$I38),0)</f>
        <v>0</v>
      </c>
      <c r="L68" s="297"/>
      <c r="M68" s="297"/>
      <c r="N68" s="298" t="str">
        <f t="shared" si="6"/>
        <v/>
      </c>
      <c r="O68" s="299" t="str">
        <f>IF(CALCULATIONS!B68="MC","",IF(G68=1,G68*J68,""))</f>
        <v/>
      </c>
      <c r="P68" s="300" t="str">
        <f>IF(CALCULATIONS!B68="MC","",IF(G68=1,G68*K68,""))</f>
        <v/>
      </c>
      <c r="Q68" s="301"/>
      <c r="R68" s="298" t="str">
        <f t="shared" si="7"/>
        <v/>
      </c>
      <c r="S68" s="299" t="str">
        <f>IF(CALCULATIONS!B68="MC","",IF(F68=1,F68*J68,""))</f>
        <v/>
      </c>
      <c r="T68" s="300" t="str">
        <f>IF(CALCULATIONS!B68="MC","",IF(F68=1,F68*K68,""))</f>
        <v/>
      </c>
      <c r="U68" s="301"/>
      <c r="V68" s="298" t="str">
        <f t="shared" si="8"/>
        <v/>
      </c>
      <c r="W68" s="299" t="str">
        <f>IF(CALCULATIONS!B68="MC","",IF(E68=1,E68*J68,""))</f>
        <v/>
      </c>
      <c r="X68" s="300" t="str">
        <f>IF(CALCULATIONS!B68="MC","",IF(E68=1,E68*K68,""))</f>
        <v/>
      </c>
      <c r="Y68" s="242"/>
      <c r="Z68" s="242"/>
    </row>
    <row r="69" spans="1:26">
      <c r="A69" s="111" t="s">
        <v>157</v>
      </c>
      <c r="B69" s="1" t="s">
        <v>17</v>
      </c>
      <c r="C69" s="157" t="s">
        <v>434</v>
      </c>
      <c r="D69" s="1">
        <f>IF(WORKSHEET!$F39=D$36,1,0)</f>
        <v>0</v>
      </c>
      <c r="E69" s="1">
        <f>IF(WORKSHEET!$F39=E$36,1,0)</f>
        <v>0</v>
      </c>
      <c r="F69" s="1">
        <f>IF(WORKSHEET!$F39=F$36,1,0)</f>
        <v>1</v>
      </c>
      <c r="G69" s="1">
        <f>IF(WORKSHEET!$F39=G$36,1,0)</f>
        <v>0</v>
      </c>
      <c r="H69" s="1">
        <f>IFERROR(SEARCH(H$36,WORKSHEET!$I39),0)</f>
        <v>0</v>
      </c>
      <c r="I69" s="1">
        <f>IFERROR(SEARCH(I$36,WORKSHEET!$I39),0)</f>
        <v>1</v>
      </c>
      <c r="J69" s="1">
        <f>IFERROR(SEARCH(J$36,WORKSHEET!$I39),0)</f>
        <v>0</v>
      </c>
      <c r="K69" s="1">
        <f>IFERROR(SEARCH(K$36,WORKSHEET!$I39),0)</f>
        <v>0</v>
      </c>
      <c r="L69" s="297"/>
      <c r="M69" s="297"/>
      <c r="N69" s="298" t="str">
        <f t="shared" si="6"/>
        <v/>
      </c>
      <c r="O69" s="299" t="str">
        <f>IF(CALCULATIONS!B69="MC","",IF(G69=1,G69*J69,""))</f>
        <v/>
      </c>
      <c r="P69" s="300" t="str">
        <f>IF(CALCULATIONS!B69="MC","",IF(G69=1,G69*K69,""))</f>
        <v/>
      </c>
      <c r="Q69" s="301"/>
      <c r="R69" s="298">
        <f t="shared" si="7"/>
        <v>1</v>
      </c>
      <c r="S69" s="299" t="str">
        <f>IF(CALCULATIONS!B69="MC","",IF(F69=1,F69*J69,""))</f>
        <v/>
      </c>
      <c r="T69" s="300" t="str">
        <f>IF(CALCULATIONS!B69="MC","",IF(F69=1,F69*K69,""))</f>
        <v/>
      </c>
      <c r="U69" s="301"/>
      <c r="V69" s="298" t="str">
        <f t="shared" si="8"/>
        <v/>
      </c>
      <c r="W69" s="299" t="str">
        <f>IF(CALCULATIONS!B69="MC","",IF(E69=1,E69*J69,""))</f>
        <v/>
      </c>
      <c r="X69" s="300" t="str">
        <f>IF(CALCULATIONS!B69="MC","",IF(E69=1,E69*K69,""))</f>
        <v/>
      </c>
      <c r="Y69" s="242"/>
      <c r="Z69" s="242"/>
    </row>
    <row r="70" spans="1:26">
      <c r="A70" s="111" t="s">
        <v>158</v>
      </c>
      <c r="B70" s="1" t="s">
        <v>17</v>
      </c>
      <c r="C70" s="157" t="s">
        <v>434</v>
      </c>
      <c r="D70" s="1">
        <f>IF(WORKSHEET!$F40=D$36,1,0)</f>
        <v>0</v>
      </c>
      <c r="E70" s="1">
        <f>IF(WORKSHEET!$F40=E$36,1,0)</f>
        <v>0</v>
      </c>
      <c r="F70" s="1">
        <f>IF(WORKSHEET!$F40=F$36,1,0)</f>
        <v>1</v>
      </c>
      <c r="G70" s="1">
        <f>IF(WORKSHEET!$F40=G$36,1,0)</f>
        <v>0</v>
      </c>
      <c r="H70" s="1">
        <f>IFERROR(SEARCH(H$36,WORKSHEET!$I40),0)</f>
        <v>0</v>
      </c>
      <c r="I70" s="1">
        <f>IFERROR(SEARCH(I$36,WORKSHEET!$I40),0)</f>
        <v>1</v>
      </c>
      <c r="J70" s="1">
        <f>IFERROR(SEARCH(J$36,WORKSHEET!$I40),0)</f>
        <v>0</v>
      </c>
      <c r="K70" s="1">
        <f>IFERROR(SEARCH(K$36,WORKSHEET!$I40),0)</f>
        <v>0</v>
      </c>
      <c r="L70" s="297"/>
      <c r="M70" s="297"/>
      <c r="N70" s="298" t="str">
        <f t="shared" si="6"/>
        <v/>
      </c>
      <c r="O70" s="299" t="str">
        <f>IF(CALCULATIONS!B70="MC","",IF(G70=1,G70*J70,""))</f>
        <v/>
      </c>
      <c r="P70" s="300" t="str">
        <f>IF(CALCULATIONS!B70="MC","",IF(G70=1,G70*K70,""))</f>
        <v/>
      </c>
      <c r="Q70" s="301"/>
      <c r="R70" s="298">
        <f t="shared" si="7"/>
        <v>1</v>
      </c>
      <c r="S70" s="299" t="str">
        <f>IF(CALCULATIONS!B70="MC","",IF(F70=1,F70*J70,""))</f>
        <v/>
      </c>
      <c r="T70" s="300" t="str">
        <f>IF(CALCULATIONS!B70="MC","",IF(F70=1,F70*K70,""))</f>
        <v/>
      </c>
      <c r="U70" s="301"/>
      <c r="V70" s="298" t="str">
        <f t="shared" si="8"/>
        <v/>
      </c>
      <c r="W70" s="299" t="str">
        <f>IF(CALCULATIONS!B70="MC","",IF(E70=1,E70*J70,""))</f>
        <v/>
      </c>
      <c r="X70" s="300" t="str">
        <f>IF(CALCULATIONS!B70="MC","",IF(E70=1,E70*K70,""))</f>
        <v/>
      </c>
      <c r="Y70" s="242"/>
      <c r="Z70" s="242"/>
    </row>
    <row r="71" spans="1:26">
      <c r="A71" s="105" t="s">
        <v>159</v>
      </c>
      <c r="B71" s="1" t="s">
        <v>17</v>
      </c>
      <c r="C71" s="1"/>
      <c r="D71" s="1">
        <f>IF(WORKSHEET!$F41=D$36,1,0)</f>
        <v>0</v>
      </c>
      <c r="E71" s="1">
        <f>IF(WORKSHEET!$F41=E$36,1,0)</f>
        <v>0</v>
      </c>
      <c r="F71" s="1">
        <f>IF(WORKSHEET!$F41=F$36,1,0)</f>
        <v>0</v>
      </c>
      <c r="G71" s="1">
        <f>IF(WORKSHEET!$F41=G$36,1,0)</f>
        <v>1</v>
      </c>
      <c r="H71" s="1">
        <f>IFERROR(SEARCH(H$36,WORKSHEET!$I41),0)</f>
        <v>0</v>
      </c>
      <c r="I71" s="1">
        <f>IFERROR(SEARCH(I$36,WORKSHEET!$I41),0)</f>
        <v>1</v>
      </c>
      <c r="J71" s="1">
        <f>IFERROR(SEARCH(J$36,WORKSHEET!$I41),0)</f>
        <v>0</v>
      </c>
      <c r="K71" s="1">
        <f>IFERROR(SEARCH(K$36,WORKSHEET!$I41),0)</f>
        <v>0</v>
      </c>
      <c r="L71" s="297"/>
      <c r="M71" s="297"/>
      <c r="N71" s="298">
        <f t="shared" si="6"/>
        <v>1</v>
      </c>
      <c r="O71" s="299" t="str">
        <f>IF(CALCULATIONS!B71="MC","",IF(G71=1,G71*J71,""))</f>
        <v/>
      </c>
      <c r="P71" s="300" t="str">
        <f>IF(CALCULATIONS!B71="MC","",IF(G71=1,G71*K71,""))</f>
        <v/>
      </c>
      <c r="Q71" s="301"/>
      <c r="R71" s="298" t="str">
        <f t="shared" si="7"/>
        <v/>
      </c>
      <c r="S71" s="299" t="str">
        <f>IF(CALCULATIONS!B71="MC","",IF(F71=1,F71*J71,""))</f>
        <v/>
      </c>
      <c r="T71" s="300" t="str">
        <f>IF(CALCULATIONS!B71="MC","",IF(F71=1,F71*K71,""))</f>
        <v/>
      </c>
      <c r="U71" s="301"/>
      <c r="V71" s="298" t="str">
        <f t="shared" si="8"/>
        <v/>
      </c>
      <c r="W71" s="299" t="str">
        <f>IF(CALCULATIONS!B71="MC","",IF(E71=1,E71*J71,""))</f>
        <v/>
      </c>
      <c r="X71" s="300" t="str">
        <f>IF(CALCULATIONS!B71="MC","",IF(E71=1,E71*K71,""))</f>
        <v/>
      </c>
      <c r="Y71" s="242"/>
      <c r="Z71" s="242"/>
    </row>
    <row r="72" spans="1:26">
      <c r="A72" s="105" t="s">
        <v>160</v>
      </c>
      <c r="B72" s="1" t="s">
        <v>17</v>
      </c>
      <c r="C72" s="1"/>
      <c r="D72" s="1">
        <f>IF(WORKSHEET!$F42=D$36,1,0)</f>
        <v>0</v>
      </c>
      <c r="E72" s="1">
        <f>IF(WORKSHEET!$F42=E$36,1,0)</f>
        <v>0</v>
      </c>
      <c r="F72" s="1">
        <f>IF(WORKSHEET!$F42=F$36,1,0)</f>
        <v>1</v>
      </c>
      <c r="G72" s="1">
        <f>IF(WORKSHEET!$F42=G$36,1,0)</f>
        <v>0</v>
      </c>
      <c r="H72" s="1">
        <f>IFERROR(SEARCH(H$36,WORKSHEET!$I42),0)</f>
        <v>0</v>
      </c>
      <c r="I72" s="1">
        <f>IFERROR(SEARCH(I$36,WORKSHEET!$I42),0)</f>
        <v>1</v>
      </c>
      <c r="J72" s="1">
        <f>IFERROR(SEARCH(J$36,WORKSHEET!$I42),0)</f>
        <v>0</v>
      </c>
      <c r="K72" s="1">
        <f>IFERROR(SEARCH(K$36,WORKSHEET!$I42),0)</f>
        <v>0</v>
      </c>
      <c r="L72" s="297"/>
      <c r="M72" s="297"/>
      <c r="N72" s="298" t="str">
        <f t="shared" si="6"/>
        <v/>
      </c>
      <c r="O72" s="299" t="str">
        <f>IF(CALCULATIONS!B72="MC","",IF(G72=1,G72*J72,""))</f>
        <v/>
      </c>
      <c r="P72" s="300" t="str">
        <f>IF(CALCULATIONS!B72="MC","",IF(G72=1,G72*K72,""))</f>
        <v/>
      </c>
      <c r="Q72" s="301"/>
      <c r="R72" s="298">
        <f t="shared" si="7"/>
        <v>1</v>
      </c>
      <c r="S72" s="299" t="str">
        <f>IF(CALCULATIONS!B72="MC","",IF(F72=1,F72*J72,""))</f>
        <v/>
      </c>
      <c r="T72" s="300" t="str">
        <f>IF(CALCULATIONS!B72="MC","",IF(F72=1,F72*K72,""))</f>
        <v/>
      </c>
      <c r="U72" s="301"/>
      <c r="V72" s="298" t="str">
        <f t="shared" si="8"/>
        <v/>
      </c>
      <c r="W72" s="299" t="str">
        <f>IF(CALCULATIONS!B72="MC","",IF(E72=1,E72*J72,""))</f>
        <v/>
      </c>
      <c r="X72" s="300" t="str">
        <f>IF(CALCULATIONS!B72="MC","",IF(E72=1,E72*K72,""))</f>
        <v/>
      </c>
      <c r="Y72" s="242"/>
      <c r="Z72" s="242"/>
    </row>
    <row r="73" spans="1:26">
      <c r="A73" s="105" t="s">
        <v>161</v>
      </c>
      <c r="B73" s="1" t="s">
        <v>17</v>
      </c>
      <c r="C73" s="1"/>
      <c r="D73" s="1">
        <f>IF(WORKSHEET!$F43=D$36,1,0)</f>
        <v>0</v>
      </c>
      <c r="E73" s="1">
        <f>IF(WORKSHEET!$F43=E$36,1,0)</f>
        <v>0</v>
      </c>
      <c r="F73" s="1">
        <f>IF(WORKSHEET!$F43=F$36,1,0)</f>
        <v>0</v>
      </c>
      <c r="G73" s="1">
        <f>IF(WORKSHEET!$F43=G$36,1,0)</f>
        <v>1</v>
      </c>
      <c r="H73" s="1">
        <f>IFERROR(SEARCH(H$36,WORKSHEET!$I43),0)</f>
        <v>0</v>
      </c>
      <c r="I73" s="1">
        <f>IFERROR(SEARCH(I$36,WORKSHEET!$I43),0)</f>
        <v>1</v>
      </c>
      <c r="J73" s="1">
        <f>IFERROR(SEARCH(J$36,WORKSHEET!$I43),0)</f>
        <v>0</v>
      </c>
      <c r="K73" s="1">
        <f>IFERROR(SEARCH(K$36,WORKSHEET!$I43),0)</f>
        <v>0</v>
      </c>
      <c r="L73" s="297"/>
      <c r="M73" s="297"/>
      <c r="N73" s="298">
        <f t="shared" si="6"/>
        <v>1</v>
      </c>
      <c r="O73" s="299" t="str">
        <f>IF(CALCULATIONS!B73="MC","",IF(G73=1,G73*J73,""))</f>
        <v/>
      </c>
      <c r="P73" s="300" t="str">
        <f>IF(CALCULATIONS!B73="MC","",IF(G73=1,G73*K73,""))</f>
        <v/>
      </c>
      <c r="Q73" s="301"/>
      <c r="R73" s="298" t="str">
        <f t="shared" si="7"/>
        <v/>
      </c>
      <c r="S73" s="299" t="str">
        <f>IF(CALCULATIONS!B73="MC","",IF(F73=1,F73*J73,""))</f>
        <v/>
      </c>
      <c r="T73" s="300" t="str">
        <f>IF(CALCULATIONS!B73="MC","",IF(F73=1,F73*K73,""))</f>
        <v/>
      </c>
      <c r="U73" s="301"/>
      <c r="V73" s="298" t="str">
        <f t="shared" si="8"/>
        <v/>
      </c>
      <c r="W73" s="299" t="str">
        <f>IF(CALCULATIONS!B73="MC","",IF(E73=1,E73*J73,""))</f>
        <v/>
      </c>
      <c r="X73" s="300" t="str">
        <f>IF(CALCULATIONS!B73="MC","",IF(E73=1,E73*K73,""))</f>
        <v/>
      </c>
      <c r="Y73" s="242"/>
      <c r="Z73" s="242"/>
    </row>
    <row r="74" spans="1:26">
      <c r="A74" s="105" t="s">
        <v>162</v>
      </c>
      <c r="B74" s="1" t="s">
        <v>17</v>
      </c>
      <c r="C74" s="1"/>
      <c r="D74" s="1">
        <f>IF(WORKSHEET!$F44=D$36,1,0)</f>
        <v>0</v>
      </c>
      <c r="E74" s="1">
        <f>IF(WORKSHEET!$F44=E$36,1,0)</f>
        <v>0</v>
      </c>
      <c r="F74" s="1">
        <f>IF(WORKSHEET!$F44=F$36,1,0)</f>
        <v>0</v>
      </c>
      <c r="G74" s="1">
        <f>IF(WORKSHEET!$F44=G$36,1,0)</f>
        <v>1</v>
      </c>
      <c r="H74" s="1">
        <f>IFERROR(SEARCH(H$36,WORKSHEET!$I44),0)</f>
        <v>0</v>
      </c>
      <c r="I74" s="1">
        <f>IFERROR(SEARCH(I$36,WORKSHEET!$I44),0)</f>
        <v>1</v>
      </c>
      <c r="J74" s="1">
        <f>IFERROR(SEARCH(J$36,WORKSHEET!$I44),0)</f>
        <v>0</v>
      </c>
      <c r="K74" s="1">
        <f>IFERROR(SEARCH(K$36,WORKSHEET!$I44),0)</f>
        <v>0</v>
      </c>
      <c r="L74" s="297"/>
      <c r="M74" s="297"/>
      <c r="N74" s="298">
        <f t="shared" si="6"/>
        <v>1</v>
      </c>
      <c r="O74" s="299" t="str">
        <f>IF(CALCULATIONS!B74="MC","",IF(G74=1,G74*J74,""))</f>
        <v/>
      </c>
      <c r="P74" s="300" t="str">
        <f>IF(CALCULATIONS!B74="MC","",IF(G74=1,G74*K74,""))</f>
        <v/>
      </c>
      <c r="Q74" s="301"/>
      <c r="R74" s="298" t="str">
        <f t="shared" si="7"/>
        <v/>
      </c>
      <c r="S74" s="299" t="str">
        <f>IF(CALCULATIONS!B74="MC","",IF(F74=1,F74*J74,""))</f>
        <v/>
      </c>
      <c r="T74" s="300" t="str">
        <f>IF(CALCULATIONS!B74="MC","",IF(F74=1,F74*K74,""))</f>
        <v/>
      </c>
      <c r="U74" s="301"/>
      <c r="V74" s="298" t="str">
        <f t="shared" si="8"/>
        <v/>
      </c>
      <c r="W74" s="299" t="str">
        <f>IF(CALCULATIONS!B74="MC","",IF(E74=1,E74*J74,""))</f>
        <v/>
      </c>
      <c r="X74" s="300" t="str">
        <f>IF(CALCULATIONS!B74="MC","",IF(E74=1,E74*K74,""))</f>
        <v/>
      </c>
      <c r="Y74" s="242"/>
      <c r="Z74" s="242"/>
    </row>
    <row r="75" spans="1:26">
      <c r="A75" s="105" t="s">
        <v>163</v>
      </c>
      <c r="B75" s="1" t="s">
        <v>17</v>
      </c>
      <c r="C75" s="1"/>
      <c r="D75" s="1">
        <f>IF(WORKSHEET!$F45=D$36,1,0)</f>
        <v>0</v>
      </c>
      <c r="E75" s="1">
        <f>IF(WORKSHEET!$F45=E$36,1,0)</f>
        <v>0</v>
      </c>
      <c r="F75" s="1">
        <f>IF(WORKSHEET!$F45=F$36,1,0)</f>
        <v>1</v>
      </c>
      <c r="G75" s="1">
        <f>IF(WORKSHEET!$F45=G$36,1,0)</f>
        <v>0</v>
      </c>
      <c r="H75" s="1">
        <f>IFERROR(SEARCH(H$36,WORKSHEET!$I45),0)</f>
        <v>0</v>
      </c>
      <c r="I75" s="1">
        <f>IFERROR(SEARCH(I$36,WORKSHEET!$I45),0)</f>
        <v>1</v>
      </c>
      <c r="J75" s="1">
        <f>IFERROR(SEARCH(J$36,WORKSHEET!$I45),0)</f>
        <v>0</v>
      </c>
      <c r="K75" s="1">
        <f>IFERROR(SEARCH(K$36,WORKSHEET!$I45),0)</f>
        <v>0</v>
      </c>
      <c r="L75" s="297"/>
      <c r="M75" s="297"/>
      <c r="N75" s="298" t="str">
        <f t="shared" si="6"/>
        <v/>
      </c>
      <c r="O75" s="299" t="str">
        <f>IF(CALCULATIONS!B75="MC","",IF(G75=1,G75*J75,""))</f>
        <v/>
      </c>
      <c r="P75" s="300" t="str">
        <f>IF(CALCULATIONS!B75="MC","",IF(G75=1,G75*K75,""))</f>
        <v/>
      </c>
      <c r="Q75" s="301"/>
      <c r="R75" s="298">
        <f t="shared" si="7"/>
        <v>1</v>
      </c>
      <c r="S75" s="299" t="str">
        <f>IF(CALCULATIONS!B75="MC","",IF(F75=1,F75*J75,""))</f>
        <v/>
      </c>
      <c r="T75" s="300" t="str">
        <f>IF(CALCULATIONS!B75="MC","",IF(F75=1,F75*K75,""))</f>
        <v/>
      </c>
      <c r="U75" s="301"/>
      <c r="V75" s="298" t="str">
        <f t="shared" si="8"/>
        <v/>
      </c>
      <c r="W75" s="299" t="str">
        <f>IF(CALCULATIONS!B75="MC","",IF(E75=1,E75*J75,""))</f>
        <v/>
      </c>
      <c r="X75" s="300" t="str">
        <f>IF(CALCULATIONS!B75="MC","",IF(E75=1,E75*K75,""))</f>
        <v/>
      </c>
      <c r="Y75" s="242"/>
      <c r="Z75" s="242"/>
    </row>
    <row r="76" spans="1:26">
      <c r="A76" s="107" t="s">
        <v>164</v>
      </c>
      <c r="B76" s="50"/>
      <c r="C76" s="50"/>
      <c r="D76" s="50"/>
      <c r="E76" s="50"/>
      <c r="F76" s="50"/>
      <c r="G76" s="50"/>
      <c r="H76" s="50"/>
      <c r="I76" s="50"/>
      <c r="J76" s="50"/>
      <c r="K76" s="50"/>
      <c r="L76" s="232"/>
      <c r="M76" s="232"/>
      <c r="N76" s="50"/>
      <c r="O76" s="50"/>
      <c r="P76" s="50"/>
      <c r="Q76" s="232"/>
      <c r="R76" s="50"/>
      <c r="S76" s="50"/>
      <c r="T76" s="50"/>
      <c r="U76" s="232"/>
      <c r="V76" s="50"/>
      <c r="W76" s="50"/>
      <c r="X76" s="50"/>
      <c r="Y76" s="242"/>
      <c r="Z76" s="242"/>
    </row>
    <row r="77" spans="1:26">
      <c r="A77" s="111" t="s">
        <v>165</v>
      </c>
      <c r="B77" s="1" t="s">
        <v>17</v>
      </c>
      <c r="C77" s="157" t="s">
        <v>434</v>
      </c>
      <c r="D77" s="1">
        <f>IF(WORKSHEET!$F47=D$36,1,0)</f>
        <v>0</v>
      </c>
      <c r="E77" s="1">
        <f>IF(WORKSHEET!$F47=E$36,1,0)</f>
        <v>1</v>
      </c>
      <c r="F77" s="1">
        <f>IF(WORKSHEET!$F47=F$36,1,0)</f>
        <v>0</v>
      </c>
      <c r="G77" s="1">
        <f>IF(WORKSHEET!$F47=G$36,1,0)</f>
        <v>0</v>
      </c>
      <c r="H77" s="1">
        <f>IFERROR(SEARCH(H$36,WORKSHEET!$I47),0)</f>
        <v>0</v>
      </c>
      <c r="I77" s="1">
        <f>IFERROR(SEARCH(I$36,WORKSHEET!$I47),0)</f>
        <v>1</v>
      </c>
      <c r="J77" s="1">
        <f>IFERROR(SEARCH(J$36,WORKSHEET!$I47),0)</f>
        <v>0</v>
      </c>
      <c r="K77" s="1">
        <f>IFERROR(SEARCH(K$36,WORKSHEET!$I47),0)</f>
        <v>0</v>
      </c>
      <c r="L77" s="297"/>
      <c r="M77" s="297"/>
      <c r="N77" s="298" t="str">
        <f>IF(G77=1,G77*I77,"")</f>
        <v/>
      </c>
      <c r="O77" s="299" t="str">
        <f>IF(CALCULATIONS!B77="MC","",IF(G77=1,G77*J77,""))</f>
        <v/>
      </c>
      <c r="P77" s="300" t="str">
        <f>IF(CALCULATIONS!B77="MC","",IF(G77=1,G77*K77,""))</f>
        <v/>
      </c>
      <c r="Q77" s="301"/>
      <c r="R77" s="298" t="str">
        <f>IF(F77=1,F77*I77,"")</f>
        <v/>
      </c>
      <c r="S77" s="299" t="str">
        <f>IF(CALCULATIONS!B77="MC","",IF(F77=1,F77*J77,""))</f>
        <v/>
      </c>
      <c r="T77" s="300" t="str">
        <f>IF(CALCULATIONS!B77="MC","",IF(F77=1,F77*K77,""))</f>
        <v/>
      </c>
      <c r="U77" s="301"/>
      <c r="V77" s="298">
        <f>IF(E77=1,E77*I77,"")</f>
        <v>1</v>
      </c>
      <c r="W77" s="299" t="str">
        <f>IF(CALCULATIONS!B77="MC","",IF(E77=1,E77*J77,""))</f>
        <v/>
      </c>
      <c r="X77" s="300" t="str">
        <f>IF(CALCULATIONS!B77="MC","",IF(E77=1,E77*K77,""))</f>
        <v/>
      </c>
      <c r="Y77" s="242"/>
      <c r="Z77" s="242"/>
    </row>
    <row r="78" spans="1:26">
      <c r="A78" s="111" t="s">
        <v>166</v>
      </c>
      <c r="B78" s="1" t="s">
        <v>17</v>
      </c>
      <c r="C78" s="157" t="s">
        <v>434</v>
      </c>
      <c r="D78" s="1">
        <f>IF(WORKSHEET!$F48=D$36,1,0)</f>
        <v>0</v>
      </c>
      <c r="E78" s="1">
        <f>IF(WORKSHEET!$F48=E$36,1,0)</f>
        <v>1</v>
      </c>
      <c r="F78" s="1">
        <f>IF(WORKSHEET!$F48=F$36,1,0)</f>
        <v>0</v>
      </c>
      <c r="G78" s="1">
        <f>IF(WORKSHEET!$F48=G$36,1,0)</f>
        <v>0</v>
      </c>
      <c r="H78" s="1">
        <f>IFERROR(SEARCH(H$36,WORKSHEET!$I48),0)</f>
        <v>0</v>
      </c>
      <c r="I78" s="1">
        <f>IFERROR(SEARCH(I$36,WORKSHEET!$I48),0)</f>
        <v>1</v>
      </c>
      <c r="J78" s="1">
        <f>IFERROR(SEARCH(J$36,WORKSHEET!$I48),0)</f>
        <v>0</v>
      </c>
      <c r="K78" s="1">
        <f>IFERROR(SEARCH(K$36,WORKSHEET!$I48),0)</f>
        <v>0</v>
      </c>
      <c r="L78" s="297"/>
      <c r="M78" s="297"/>
      <c r="N78" s="298" t="str">
        <f>IF(G78=1,G78*I78,"")</f>
        <v/>
      </c>
      <c r="O78" s="299" t="str">
        <f>IF(CALCULATIONS!B78="MC","",IF(G78=1,G78*J78,""))</f>
        <v/>
      </c>
      <c r="P78" s="300" t="str">
        <f>IF(CALCULATIONS!B78="MC","",IF(G78=1,G78*K78,""))</f>
        <v/>
      </c>
      <c r="Q78" s="301"/>
      <c r="R78" s="298" t="str">
        <f>IF(F78=1,F78*I78,"")</f>
        <v/>
      </c>
      <c r="S78" s="299" t="str">
        <f>IF(CALCULATIONS!B78="MC","",IF(F78=1,F78*J78,""))</f>
        <v/>
      </c>
      <c r="T78" s="300" t="str">
        <f>IF(CALCULATIONS!B78="MC","",IF(F78=1,F78*K78,""))</f>
        <v/>
      </c>
      <c r="U78" s="301"/>
      <c r="V78" s="298">
        <f>IF(E78=1,E78*I78,"")</f>
        <v>1</v>
      </c>
      <c r="W78" s="299" t="str">
        <f>IF(CALCULATIONS!B78="MC","",IF(E78=1,E78*J78,""))</f>
        <v/>
      </c>
      <c r="X78" s="300" t="str">
        <f>IF(CALCULATIONS!B78="MC","",IF(E78=1,E78*K78,""))</f>
        <v/>
      </c>
      <c r="Y78" s="242"/>
      <c r="Z78" s="242"/>
    </row>
    <row r="79" spans="1:26">
      <c r="A79" s="105" t="s">
        <v>167</v>
      </c>
      <c r="B79" s="1" t="s">
        <v>17</v>
      </c>
      <c r="C79" s="1"/>
      <c r="D79" s="1">
        <f>IF(WORKSHEET!$F49=D$36,1,0)</f>
        <v>0</v>
      </c>
      <c r="E79" s="1">
        <f>IF(WORKSHEET!$F49=E$36,1,0)</f>
        <v>1</v>
      </c>
      <c r="F79" s="1">
        <f>IF(WORKSHEET!$F49=F$36,1,0)</f>
        <v>0</v>
      </c>
      <c r="G79" s="1">
        <f>IF(WORKSHEET!$F49=G$36,1,0)</f>
        <v>0</v>
      </c>
      <c r="H79" s="1">
        <f>IFERROR(SEARCH(H$36,WORKSHEET!$I49),0)</f>
        <v>0</v>
      </c>
      <c r="I79" s="1">
        <f>IFERROR(SEARCH(I$36,WORKSHEET!$I49),0)</f>
        <v>1</v>
      </c>
      <c r="J79" s="1">
        <f>IFERROR(SEARCH(J$36,WORKSHEET!$I49),0)</f>
        <v>0</v>
      </c>
      <c r="K79" s="1">
        <f>IFERROR(SEARCH(K$36,WORKSHEET!$I49),0)</f>
        <v>0</v>
      </c>
      <c r="L79" s="297"/>
      <c r="M79" s="297"/>
      <c r="N79" s="298" t="str">
        <f>IF(G79=1,G79*I79,"")</f>
        <v/>
      </c>
      <c r="O79" s="299" t="str">
        <f>IF(CALCULATIONS!B79="MC","",IF(G79=1,G79*J79,""))</f>
        <v/>
      </c>
      <c r="P79" s="300" t="str">
        <f>IF(CALCULATIONS!B79="MC","",IF(G79=1,G79*K79,""))</f>
        <v/>
      </c>
      <c r="Q79" s="301"/>
      <c r="R79" s="298" t="str">
        <f>IF(F79=1,F79*I79,"")</f>
        <v/>
      </c>
      <c r="S79" s="299" t="str">
        <f>IF(CALCULATIONS!B79="MC","",IF(F79=1,F79*J79,""))</f>
        <v/>
      </c>
      <c r="T79" s="300" t="str">
        <f>IF(CALCULATIONS!B79="MC","",IF(F79=1,F79*K79,""))</f>
        <v/>
      </c>
      <c r="U79" s="301"/>
      <c r="V79" s="298">
        <f>IF(E79=1,E79*I79,"")</f>
        <v>1</v>
      </c>
      <c r="W79" s="299" t="str">
        <f>IF(CALCULATIONS!B79="MC","",IF(E79=1,E79*J79,""))</f>
        <v/>
      </c>
      <c r="X79" s="300" t="str">
        <f>IF(CALCULATIONS!B79="MC","",IF(E79=1,E79*K79,""))</f>
        <v/>
      </c>
      <c r="Y79" s="242"/>
      <c r="Z79" s="242"/>
    </row>
    <row r="80" spans="1:26">
      <c r="A80" s="105" t="s">
        <v>168</v>
      </c>
      <c r="B80" s="1" t="s">
        <v>17</v>
      </c>
      <c r="C80" s="1"/>
      <c r="D80" s="1">
        <f>IF(WORKSHEET!$F50=D$36,1,0)</f>
        <v>0</v>
      </c>
      <c r="E80" s="1">
        <f>IF(WORKSHEET!$F50=E$36,1,0)</f>
        <v>1</v>
      </c>
      <c r="F80" s="1">
        <f>IF(WORKSHEET!$F50=F$36,1,0)</f>
        <v>0</v>
      </c>
      <c r="G80" s="1">
        <f>IF(WORKSHEET!$F50=G$36,1,0)</f>
        <v>0</v>
      </c>
      <c r="H80" s="1">
        <f>IFERROR(SEARCH(H$36,WORKSHEET!$I50),0)</f>
        <v>1</v>
      </c>
      <c r="I80" s="1">
        <f>IFERROR(SEARCH(I$36,WORKSHEET!$I50),0)</f>
        <v>0</v>
      </c>
      <c r="J80" s="1">
        <f>IFERROR(SEARCH(J$36,WORKSHEET!$I50),0)</f>
        <v>0</v>
      </c>
      <c r="K80" s="1">
        <f>IFERROR(SEARCH(K$36,WORKSHEET!$I50),0)</f>
        <v>0</v>
      </c>
      <c r="L80" s="297"/>
      <c r="M80" s="297"/>
      <c r="N80" s="298" t="str">
        <f>IF(G80=1,G80*I80,"")</f>
        <v/>
      </c>
      <c r="O80" s="299" t="str">
        <f>IF(CALCULATIONS!B80="MC","",IF(G80=1,G80*J80,""))</f>
        <v/>
      </c>
      <c r="P80" s="300" t="str">
        <f>IF(CALCULATIONS!B80="MC","",IF(G80=1,G80*K80,""))</f>
        <v/>
      </c>
      <c r="Q80" s="301"/>
      <c r="R80" s="298" t="str">
        <f>IF(F80=1,F80*I80,"")</f>
        <v/>
      </c>
      <c r="S80" s="299" t="str">
        <f>IF(CALCULATIONS!B80="MC","",IF(F80=1,F80*J80,""))</f>
        <v/>
      </c>
      <c r="T80" s="300" t="str">
        <f>IF(CALCULATIONS!B80="MC","",IF(F80=1,F80*K80,""))</f>
        <v/>
      </c>
      <c r="U80" s="301"/>
      <c r="V80" s="298">
        <f>IF(E80=1,E80*I80,"")</f>
        <v>0</v>
      </c>
      <c r="W80" s="299" t="str">
        <f>IF(CALCULATIONS!B80="MC","",IF(E80=1,E80*J80,""))</f>
        <v/>
      </c>
      <c r="X80" s="300" t="str">
        <f>IF(CALCULATIONS!B80="MC","",IF(E80=1,E80*K80,""))</f>
        <v/>
      </c>
      <c r="Y80" s="242"/>
      <c r="Z80" s="242"/>
    </row>
    <row r="81" spans="1:26">
      <c r="A81" s="111" t="s">
        <v>169</v>
      </c>
      <c r="B81" s="1" t="s">
        <v>17</v>
      </c>
      <c r="C81" s="157" t="s">
        <v>434</v>
      </c>
      <c r="D81" s="1">
        <f>IF(WORKSHEET!$F51=D$36,1,0)</f>
        <v>0</v>
      </c>
      <c r="E81" s="1">
        <f>IF(WORKSHEET!$F51=E$36,1,0)</f>
        <v>0</v>
      </c>
      <c r="F81" s="1">
        <f>IF(WORKSHEET!$F51=F$36,1,0)</f>
        <v>1</v>
      </c>
      <c r="G81" s="1">
        <f>IF(WORKSHEET!$F51=G$36,1,0)</f>
        <v>0</v>
      </c>
      <c r="H81" s="1">
        <f>IFERROR(SEARCH(H$36,WORKSHEET!$I51),0)</f>
        <v>0</v>
      </c>
      <c r="I81" s="1">
        <f>IFERROR(SEARCH(I$36,WORKSHEET!$I51),0)</f>
        <v>1</v>
      </c>
      <c r="J81" s="1">
        <f>IFERROR(SEARCH(J$36,WORKSHEET!$I51),0)</f>
        <v>0</v>
      </c>
      <c r="K81" s="1">
        <f>IFERROR(SEARCH(K$36,WORKSHEET!$I51),0)</f>
        <v>0</v>
      </c>
      <c r="L81" s="297"/>
      <c r="M81" s="297"/>
      <c r="N81" s="298" t="str">
        <f>IF(G81=1,G81*I81,"")</f>
        <v/>
      </c>
      <c r="O81" s="299" t="str">
        <f>IF(CALCULATIONS!B81="MC","",IF(G81=1,G81*J81,""))</f>
        <v/>
      </c>
      <c r="P81" s="300" t="str">
        <f>IF(CALCULATIONS!B81="MC","",IF(G81=1,G81*K81,""))</f>
        <v/>
      </c>
      <c r="Q81" s="301"/>
      <c r="R81" s="298">
        <f>IF(F81=1,F81*I81,"")</f>
        <v>1</v>
      </c>
      <c r="S81" s="299" t="str">
        <f>IF(CALCULATIONS!B81="MC","",IF(F81=1,F81*J81,""))</f>
        <v/>
      </c>
      <c r="T81" s="300" t="str">
        <f>IF(CALCULATIONS!B81="MC","",IF(F81=1,F81*K81,""))</f>
        <v/>
      </c>
      <c r="U81" s="301"/>
      <c r="V81" s="298" t="str">
        <f>IF(E81=1,E81*I81,"")</f>
        <v/>
      </c>
      <c r="W81" s="299" t="str">
        <f>IF(CALCULATIONS!B81="MC","",IF(E81=1,E81*J81,""))</f>
        <v/>
      </c>
      <c r="X81" s="300" t="str">
        <f>IF(CALCULATIONS!B81="MC","",IF(E81=1,E81*K81,""))</f>
        <v/>
      </c>
      <c r="Y81" s="242"/>
      <c r="Z81" s="242"/>
    </row>
    <row r="82" spans="1:26">
      <c r="A82" s="107" t="s">
        <v>170</v>
      </c>
      <c r="B82" s="50"/>
      <c r="C82" s="50"/>
      <c r="D82" s="50"/>
      <c r="E82" s="50"/>
      <c r="F82" s="50"/>
      <c r="G82" s="50"/>
      <c r="H82" s="50"/>
      <c r="I82" s="50"/>
      <c r="J82" s="50"/>
      <c r="K82" s="50"/>
      <c r="L82" s="232"/>
      <c r="M82" s="232"/>
      <c r="N82" s="50"/>
      <c r="O82" s="50"/>
      <c r="P82" s="50"/>
      <c r="Q82" s="232"/>
      <c r="R82" s="50"/>
      <c r="S82" s="50"/>
      <c r="T82" s="50"/>
      <c r="U82" s="232"/>
      <c r="V82" s="50"/>
      <c r="W82" s="50"/>
      <c r="X82" s="50"/>
      <c r="Y82" s="242"/>
      <c r="Z82" s="242"/>
    </row>
    <row r="83" spans="1:26">
      <c r="A83" s="106" t="s">
        <v>171</v>
      </c>
      <c r="B83" s="1" t="s">
        <v>17</v>
      </c>
      <c r="C83" s="1"/>
      <c r="D83" s="1">
        <f>IF(WORKSHEET!$F53=D$36,1,0)</f>
        <v>1</v>
      </c>
      <c r="E83" s="1">
        <f>IF(WORKSHEET!$F53=E$36,1,0)</f>
        <v>0</v>
      </c>
      <c r="F83" s="1">
        <f>IF(WORKSHEET!$F53=F$36,1,0)</f>
        <v>0</v>
      </c>
      <c r="G83" s="1">
        <f>IF(WORKSHEET!$F53=G$36,1,0)</f>
        <v>0</v>
      </c>
      <c r="H83" s="1">
        <f>IFERROR(SEARCH(H$36,WORKSHEET!$I53),0)</f>
        <v>1</v>
      </c>
      <c r="I83" s="1">
        <f>IFERROR(SEARCH(I$36,WORKSHEET!$I53),0)</f>
        <v>0</v>
      </c>
      <c r="J83" s="1">
        <f>IFERROR(SEARCH(J$36,WORKSHEET!$I53),0)</f>
        <v>0</v>
      </c>
      <c r="K83" s="1">
        <f>IFERROR(SEARCH(K$36,WORKSHEET!$I53),0)</f>
        <v>0</v>
      </c>
      <c r="L83" s="297"/>
      <c r="M83" s="297"/>
      <c r="N83" s="298" t="str">
        <f>IF(G83=1,G83*I83,"")</f>
        <v/>
      </c>
      <c r="O83" s="299" t="str">
        <f>IF(CALCULATIONS!B83="MC","",IF(G83=1,G83*J83,""))</f>
        <v/>
      </c>
      <c r="P83" s="300" t="str">
        <f>IF(CALCULATIONS!B83="MC","",IF(G83=1,G83*K83,""))</f>
        <v/>
      </c>
      <c r="Q83" s="301"/>
      <c r="R83" s="298" t="str">
        <f>IF(F83=1,F83*I83,"")</f>
        <v/>
      </c>
      <c r="S83" s="299" t="str">
        <f>IF(CALCULATIONS!B83="MC","",IF(F83=1,F83*J83,""))</f>
        <v/>
      </c>
      <c r="T83" s="300" t="str">
        <f>IF(CALCULATIONS!B83="MC","",IF(F83=1,F83*K83,""))</f>
        <v/>
      </c>
      <c r="U83" s="301"/>
      <c r="V83" s="298" t="str">
        <f>IF(E83=1,E83*I83,"")</f>
        <v/>
      </c>
      <c r="W83" s="299" t="str">
        <f>IF(CALCULATIONS!B83="MC","",IF(E83=1,E83*J83,""))</f>
        <v/>
      </c>
      <c r="X83" s="300" t="str">
        <f>IF(CALCULATIONS!B83="MC","",IF(E83=1,E83*K83,""))</f>
        <v/>
      </c>
      <c r="Y83" s="242"/>
      <c r="Z83" s="242"/>
    </row>
    <row r="84" spans="1:26">
      <c r="A84" s="106" t="s">
        <v>172</v>
      </c>
      <c r="B84" s="1" t="s">
        <v>18</v>
      </c>
      <c r="C84" s="1"/>
      <c r="D84" s="1">
        <f>IF(WORKSHEET!$F54=D$36,1,0)</f>
        <v>0</v>
      </c>
      <c r="E84" s="1">
        <f>IF(WORKSHEET!$F54=E$36,1,0)</f>
        <v>0</v>
      </c>
      <c r="F84" s="1">
        <f>IF(WORKSHEET!$F54=F$36,1,0)</f>
        <v>0</v>
      </c>
      <c r="G84" s="1">
        <f>IF(WORKSHEET!$F54=G$36,1,0)</f>
        <v>1</v>
      </c>
      <c r="H84" s="1">
        <f>IFERROR(SEARCH(H$36,WORKSHEET!$I54),0)</f>
        <v>0</v>
      </c>
      <c r="I84" s="1">
        <f>IFERROR(SEARCH(I$36,WORKSHEET!$I54),0)</f>
        <v>0</v>
      </c>
      <c r="J84" s="1">
        <f>IFERROR(SEARCH(J$36,WORKSHEET!$I54),0)</f>
        <v>0</v>
      </c>
      <c r="K84" s="1">
        <f>IFERROR(SEARCH(K$36,WORKSHEET!$I54),0)</f>
        <v>0</v>
      </c>
      <c r="L84" s="297"/>
      <c r="M84" s="297"/>
      <c r="N84" s="298">
        <f>IF(G84=1,G84*I84,"")</f>
        <v>0</v>
      </c>
      <c r="O84" s="299">
        <f>IF(CALCULATIONS!B84="MC","",IF(G84=1,G84*J84,""))</f>
        <v>0</v>
      </c>
      <c r="P84" s="300">
        <f>IF(CALCULATIONS!B84="MC","",IF(G84=1,G84*K84,""))</f>
        <v>0</v>
      </c>
      <c r="Q84" s="301"/>
      <c r="R84" s="298" t="str">
        <f>IF(F84=1,F84*I84,"")</f>
        <v/>
      </c>
      <c r="S84" s="299" t="str">
        <f>IF(CALCULATIONS!B84="MC","",IF(F84=1,F84*J84,""))</f>
        <v/>
      </c>
      <c r="T84" s="300" t="str">
        <f>IF(CALCULATIONS!B84="MC","",IF(F84=1,F84*K84,""))</f>
        <v/>
      </c>
      <c r="U84" s="301"/>
      <c r="V84" s="298" t="str">
        <f>IF(E84=1,E84*I84,"")</f>
        <v/>
      </c>
      <c r="W84" s="299" t="str">
        <f>IF(CALCULATIONS!B84="MC","",IF(E84=1,E84*J84,""))</f>
        <v/>
      </c>
      <c r="X84" s="300" t="str">
        <f>IF(CALCULATIONS!B84="MC","",IF(E84=1,E84*K84,""))</f>
        <v/>
      </c>
      <c r="Y84" s="242"/>
      <c r="Z84" s="242"/>
    </row>
    <row r="85" spans="1:26">
      <c r="A85" s="106" t="s">
        <v>173</v>
      </c>
      <c r="B85" s="1" t="s">
        <v>17</v>
      </c>
      <c r="C85" s="1"/>
      <c r="D85" s="1">
        <f>IF(WORKSHEET!$F55=D$36,1,0)</f>
        <v>0</v>
      </c>
      <c r="E85" s="1">
        <f>IF(WORKSHEET!$F55=E$36,1,0)</f>
        <v>0</v>
      </c>
      <c r="F85" s="1">
        <f>IF(WORKSHEET!$F55=F$36,1,0)</f>
        <v>0</v>
      </c>
      <c r="G85" s="1">
        <f>IF(WORKSHEET!$F55=G$36,1,0)</f>
        <v>1</v>
      </c>
      <c r="H85" s="1">
        <f>IFERROR(SEARCH(H$36,WORKSHEET!$I55),0)</f>
        <v>0</v>
      </c>
      <c r="I85" s="1">
        <f>IFERROR(SEARCH(I$36,WORKSHEET!$I55),0)</f>
        <v>1</v>
      </c>
      <c r="J85" s="1">
        <f>IFERROR(SEARCH(J$36,WORKSHEET!$I55),0)</f>
        <v>0</v>
      </c>
      <c r="K85" s="1">
        <f>IFERROR(SEARCH(K$36,WORKSHEET!$I55),0)</f>
        <v>0</v>
      </c>
      <c r="L85" s="297"/>
      <c r="M85" s="297"/>
      <c r="N85" s="298">
        <f>IF(G85=1,G85*I85,"")</f>
        <v>1</v>
      </c>
      <c r="O85" s="299" t="str">
        <f>IF(CALCULATIONS!B85="MC","",IF(G85=1,G85*J85,""))</f>
        <v/>
      </c>
      <c r="P85" s="300" t="str">
        <f>IF(CALCULATIONS!B85="MC","",IF(G85=1,G85*K85,""))</f>
        <v/>
      </c>
      <c r="Q85" s="301"/>
      <c r="R85" s="298" t="str">
        <f>IF(F85=1,F85*I85,"")</f>
        <v/>
      </c>
      <c r="S85" s="299" t="str">
        <f>IF(CALCULATIONS!B85="MC","",IF(F85=1,F85*J85,""))</f>
        <v/>
      </c>
      <c r="T85" s="300" t="str">
        <f>IF(CALCULATIONS!B85="MC","",IF(F85=1,F85*K85,""))</f>
        <v/>
      </c>
      <c r="U85" s="301"/>
      <c r="V85" s="298" t="str">
        <f>IF(E85=1,E85*I85,"")</f>
        <v/>
      </c>
      <c r="W85" s="299" t="str">
        <f>IF(CALCULATIONS!B85="MC","",IF(E85=1,E85*J85,""))</f>
        <v/>
      </c>
      <c r="X85" s="300" t="str">
        <f>IF(CALCULATIONS!B85="MC","",IF(E85=1,E85*K85,""))</f>
        <v/>
      </c>
      <c r="Y85" s="242"/>
      <c r="Z85" s="242"/>
    </row>
    <row r="86" spans="1:26">
      <c r="A86" s="106" t="s">
        <v>174</v>
      </c>
      <c r="B86" s="1" t="s">
        <v>18</v>
      </c>
      <c r="C86" s="1"/>
      <c r="D86" s="1">
        <f>IF(WORKSHEET!$F56=D$36,1,0)</f>
        <v>0</v>
      </c>
      <c r="E86" s="1">
        <f>IF(WORKSHEET!$F56=E$36,1,0)</f>
        <v>1</v>
      </c>
      <c r="F86" s="1">
        <f>IF(WORKSHEET!$F56=F$36,1,0)</f>
        <v>0</v>
      </c>
      <c r="G86" s="1">
        <f>IF(WORKSHEET!$F56=G$36,1,0)</f>
        <v>0</v>
      </c>
      <c r="H86" s="1">
        <f>IFERROR(SEARCH(H$36,WORKSHEET!$I56),0)</f>
        <v>0</v>
      </c>
      <c r="I86" s="1">
        <f>IFERROR(SEARCH(I$36,WORKSHEET!$I56),0)</f>
        <v>0</v>
      </c>
      <c r="J86" s="1">
        <f>IFERROR(SEARCH(J$36,WORKSHEET!$I56),0)</f>
        <v>1</v>
      </c>
      <c r="K86" s="1">
        <f>IFERROR(SEARCH(K$36,WORKSHEET!$I56),0)</f>
        <v>0</v>
      </c>
      <c r="L86" s="297"/>
      <c r="M86" s="297"/>
      <c r="N86" s="298" t="str">
        <f>IF(G86=1,G86*I86,"")</f>
        <v/>
      </c>
      <c r="O86" s="299" t="str">
        <f>IF(CALCULATIONS!B86="MC","",IF(G86=1,G86*J86,""))</f>
        <v/>
      </c>
      <c r="P86" s="300" t="str">
        <f>IF(CALCULATIONS!B86="MC","",IF(G86=1,G86*K86,""))</f>
        <v/>
      </c>
      <c r="Q86" s="301"/>
      <c r="R86" s="298" t="str">
        <f>IF(F86=1,F86*I86,"")</f>
        <v/>
      </c>
      <c r="S86" s="299" t="str">
        <f>IF(CALCULATIONS!B86="MC","",IF(F86=1,F86*J86,""))</f>
        <v/>
      </c>
      <c r="T86" s="300" t="str">
        <f>IF(CALCULATIONS!B86="MC","",IF(F86=1,F86*K86,""))</f>
        <v/>
      </c>
      <c r="U86" s="301"/>
      <c r="V86" s="298">
        <f>IF(E86=1,E86*I86,"")</f>
        <v>0</v>
      </c>
      <c r="W86" s="299">
        <f>IF(CALCULATIONS!B86="MC","",IF(E86=1,E86*J86,""))</f>
        <v>1</v>
      </c>
      <c r="X86" s="300">
        <f>IF(CALCULATIONS!B86="MC","",IF(E86=1,E86*K86,""))</f>
        <v>0</v>
      </c>
      <c r="Y86" s="242"/>
      <c r="Z86" s="242"/>
    </row>
    <row r="87" spans="1:26">
      <c r="A87" s="107" t="s">
        <v>175</v>
      </c>
      <c r="B87" s="57"/>
      <c r="C87" s="57"/>
      <c r="D87" s="57"/>
      <c r="E87" s="57"/>
      <c r="F87" s="57"/>
      <c r="G87" s="57"/>
      <c r="H87" s="57"/>
      <c r="I87" s="57"/>
      <c r="J87" s="57"/>
      <c r="K87" s="57"/>
      <c r="L87" s="234"/>
      <c r="M87" s="234"/>
      <c r="N87" s="57"/>
      <c r="O87" s="57"/>
      <c r="P87" s="57"/>
      <c r="Q87" s="234"/>
      <c r="R87" s="57"/>
      <c r="S87" s="57"/>
      <c r="T87" s="57"/>
      <c r="U87" s="234"/>
      <c r="V87" s="57"/>
      <c r="W87" s="57"/>
      <c r="X87" s="57"/>
      <c r="Y87" s="242"/>
      <c r="Z87" s="242"/>
    </row>
    <row r="88" spans="1:26">
      <c r="A88" s="105" t="s">
        <v>176</v>
      </c>
      <c r="B88" s="1" t="s">
        <v>18</v>
      </c>
      <c r="C88" s="1"/>
      <c r="D88" s="1">
        <f>IF(WORKSHEET!$F58=D$36,1,0)</f>
        <v>0</v>
      </c>
      <c r="E88" s="1">
        <f>IF(WORKSHEET!$F58=E$36,1,0)</f>
        <v>0</v>
      </c>
      <c r="F88" s="1">
        <f>IF(WORKSHEET!$F58=F$36,1,0)</f>
        <v>1</v>
      </c>
      <c r="G88" s="1">
        <f>IF(WORKSHEET!$F58=G$36,1,0)</f>
        <v>0</v>
      </c>
      <c r="H88" s="1">
        <f>IFERROR(SEARCH(H$36,WORKSHEET!$I58),0)</f>
        <v>1</v>
      </c>
      <c r="I88" s="1">
        <f>IFERROR(SEARCH(I$36,WORKSHEET!$I58),0)</f>
        <v>0</v>
      </c>
      <c r="J88" s="1">
        <f>IFERROR(SEARCH(J$36,WORKSHEET!$I58),0)</f>
        <v>0</v>
      </c>
      <c r="K88" s="1">
        <f>IFERROR(SEARCH(K$36,WORKSHEET!$I58),0)</f>
        <v>0</v>
      </c>
      <c r="L88" s="297"/>
      <c r="M88" s="297"/>
      <c r="N88" s="298" t="str">
        <f>IF(G88=1,G88*I88,"")</f>
        <v/>
      </c>
      <c r="O88" s="299" t="str">
        <f>IF(CALCULATIONS!B88="MC","",IF(G88=1,G88*J88,""))</f>
        <v/>
      </c>
      <c r="P88" s="300" t="str">
        <f>IF(CALCULATIONS!B88="MC","",IF(G88=1,G88*K88,""))</f>
        <v/>
      </c>
      <c r="Q88" s="301"/>
      <c r="R88" s="298">
        <f>IF(F88=1,F88*I88,"")</f>
        <v>0</v>
      </c>
      <c r="S88" s="299">
        <f>IF(CALCULATIONS!B88="MC","",IF(F88=1,F88*J88,""))</f>
        <v>0</v>
      </c>
      <c r="T88" s="300">
        <f>IF(CALCULATIONS!B88="MC","",IF(F88=1,F88*K88,""))</f>
        <v>0</v>
      </c>
      <c r="U88" s="301"/>
      <c r="V88" s="298" t="str">
        <f>IF(E88=1,E88*I88,"")</f>
        <v/>
      </c>
      <c r="W88" s="299" t="str">
        <f>IF(CALCULATIONS!B88="MC","",IF(E88=1,E88*J88,""))</f>
        <v/>
      </c>
      <c r="X88" s="300" t="str">
        <f>IF(CALCULATIONS!B88="MC","",IF(E88=1,E88*K88,""))</f>
        <v/>
      </c>
      <c r="Y88" s="242"/>
      <c r="Z88" s="242"/>
    </row>
    <row r="89" spans="1:26">
      <c r="A89" s="105" t="s">
        <v>177</v>
      </c>
      <c r="B89" s="1" t="s">
        <v>18</v>
      </c>
      <c r="C89" s="1"/>
      <c r="D89" s="1">
        <f>IF(WORKSHEET!$F59=D$36,1,0)</f>
        <v>0</v>
      </c>
      <c r="E89" s="1">
        <f>IF(WORKSHEET!$F59=E$36,1,0)</f>
        <v>0</v>
      </c>
      <c r="F89" s="1">
        <f>IF(WORKSHEET!$F59=F$36,1,0)</f>
        <v>0</v>
      </c>
      <c r="G89" s="1">
        <f>IF(WORKSHEET!$F59=G$36,1,0)</f>
        <v>1</v>
      </c>
      <c r="H89" s="1">
        <f>IFERROR(SEARCH(H$36,WORKSHEET!$I59),0)</f>
        <v>0</v>
      </c>
      <c r="I89" s="1">
        <f>IFERROR(SEARCH(I$36,WORKSHEET!$I59),0)</f>
        <v>0</v>
      </c>
      <c r="J89" s="1">
        <f>IFERROR(SEARCH(J$36,WORKSHEET!$I59),0)</f>
        <v>0</v>
      </c>
      <c r="K89" s="1">
        <f>IFERROR(SEARCH(K$36,WORKSHEET!$I59),0)</f>
        <v>1</v>
      </c>
      <c r="L89" s="297"/>
      <c r="M89" s="297"/>
      <c r="N89" s="298">
        <f>IF(G89=1,G89*I89,"")</f>
        <v>0</v>
      </c>
      <c r="O89" s="299">
        <f>IF(CALCULATIONS!B89="MC","",IF(G89=1,G89*J89,""))</f>
        <v>0</v>
      </c>
      <c r="P89" s="300">
        <f>IF(CALCULATIONS!B89="MC","",IF(G89=1,G89*K89,""))</f>
        <v>1</v>
      </c>
      <c r="Q89" s="301"/>
      <c r="R89" s="298" t="str">
        <f>IF(F89=1,F89*I89,"")</f>
        <v/>
      </c>
      <c r="S89" s="299" t="str">
        <f>IF(CALCULATIONS!B89="MC","",IF(F89=1,F89*J89,""))</f>
        <v/>
      </c>
      <c r="T89" s="300" t="str">
        <f>IF(CALCULATIONS!B89="MC","",IF(F89=1,F89*K89,""))</f>
        <v/>
      </c>
      <c r="U89" s="301"/>
      <c r="V89" s="298" t="str">
        <f>IF(E89=1,E89*I89,"")</f>
        <v/>
      </c>
      <c r="W89" s="299" t="str">
        <f>IF(CALCULATIONS!B89="MC","",IF(E89=1,E89*J89,""))</f>
        <v/>
      </c>
      <c r="X89" s="300" t="str">
        <f>IF(CALCULATIONS!B89="MC","",IF(E89=1,E89*K89,""))</f>
        <v/>
      </c>
      <c r="Y89" s="242"/>
      <c r="Z89" s="242"/>
    </row>
    <row r="90" spans="1:26">
      <c r="A90" s="105" t="s">
        <v>178</v>
      </c>
      <c r="B90" s="1" t="s">
        <v>17</v>
      </c>
      <c r="C90" s="1"/>
      <c r="D90" s="1">
        <f>IF(WORKSHEET!$F60=D$36,1,0)</f>
        <v>0</v>
      </c>
      <c r="E90" s="1">
        <f>IF(WORKSHEET!$F60=E$36,1,0)</f>
        <v>0</v>
      </c>
      <c r="F90" s="1">
        <f>IF(WORKSHEET!$F60=F$36,1,0)</f>
        <v>1</v>
      </c>
      <c r="G90" s="1">
        <f>IF(WORKSHEET!$F60=G$36,1,0)</f>
        <v>0</v>
      </c>
      <c r="H90" s="1">
        <f>IFERROR(SEARCH(H$36,WORKSHEET!$I60),0)</f>
        <v>0</v>
      </c>
      <c r="I90" s="1">
        <f>IFERROR(SEARCH(I$36,WORKSHEET!$I60),0)</f>
        <v>1</v>
      </c>
      <c r="J90" s="1">
        <f>IFERROR(SEARCH(J$36,WORKSHEET!$I60),0)</f>
        <v>0</v>
      </c>
      <c r="K90" s="1">
        <f>IFERROR(SEARCH(K$36,WORKSHEET!$I60),0)</f>
        <v>0</v>
      </c>
      <c r="L90" s="297"/>
      <c r="M90" s="297"/>
      <c r="N90" s="298" t="str">
        <f>IF(G90=1,G90*I90,"")</f>
        <v/>
      </c>
      <c r="O90" s="299" t="str">
        <f>IF(CALCULATIONS!B90="MC","",IF(G90=1,G90*J90,""))</f>
        <v/>
      </c>
      <c r="P90" s="300" t="str">
        <f>IF(CALCULATIONS!B90="MC","",IF(G90=1,G90*K90,""))</f>
        <v/>
      </c>
      <c r="Q90" s="301"/>
      <c r="R90" s="298">
        <f>IF(F90=1,F90*I90,"")</f>
        <v>1</v>
      </c>
      <c r="S90" s="299" t="str">
        <f>IF(CALCULATIONS!B90="MC","",IF(F90=1,F90*J90,""))</f>
        <v/>
      </c>
      <c r="T90" s="300" t="str">
        <f>IF(CALCULATIONS!B90="MC","",IF(F90=1,F90*K90,""))</f>
        <v/>
      </c>
      <c r="U90" s="301"/>
      <c r="V90" s="298" t="str">
        <f>IF(E90=1,E90*I90,"")</f>
        <v/>
      </c>
      <c r="W90" s="299" t="str">
        <f>IF(CALCULATIONS!B90="MC","",IF(E90=1,E90*J90,""))</f>
        <v/>
      </c>
      <c r="X90" s="300" t="str">
        <f>IF(CALCULATIONS!B90="MC","",IF(E90=1,E90*K90,""))</f>
        <v/>
      </c>
      <c r="Y90" s="242"/>
      <c r="Z90" s="242"/>
    </row>
    <row r="91" spans="1:26">
      <c r="A91" s="108"/>
      <c r="B91" s="51"/>
      <c r="C91" s="51"/>
      <c r="D91" s="51"/>
      <c r="E91" s="51"/>
      <c r="F91" s="51"/>
      <c r="G91" s="51"/>
      <c r="H91" s="51"/>
      <c r="I91" s="51"/>
      <c r="J91" s="51"/>
      <c r="K91" s="51"/>
      <c r="L91" s="232"/>
      <c r="M91" s="232"/>
      <c r="N91" s="51"/>
      <c r="O91" s="51"/>
      <c r="P91" s="51"/>
      <c r="Q91" s="232"/>
      <c r="R91" s="51"/>
      <c r="S91" s="51"/>
      <c r="T91" s="51"/>
      <c r="U91" s="232"/>
      <c r="V91" s="51"/>
      <c r="W91" s="51"/>
      <c r="X91" s="51"/>
      <c r="Y91" s="242"/>
      <c r="Z91" s="242"/>
    </row>
    <row r="92" spans="1:26">
      <c r="A92" s="108" t="s">
        <v>179</v>
      </c>
      <c r="B92" s="51"/>
      <c r="C92" s="51"/>
      <c r="D92" s="51"/>
      <c r="E92" s="51"/>
      <c r="F92" s="51"/>
      <c r="G92" s="51"/>
      <c r="H92" s="51"/>
      <c r="I92" s="51"/>
      <c r="J92" s="51"/>
      <c r="K92" s="51"/>
      <c r="L92" s="232"/>
      <c r="M92" s="232"/>
      <c r="N92" s="51"/>
      <c r="O92" s="51"/>
      <c r="P92" s="51"/>
      <c r="Q92" s="232"/>
      <c r="R92" s="51"/>
      <c r="S92" s="51"/>
      <c r="T92" s="51"/>
      <c r="U92" s="232"/>
      <c r="V92" s="51"/>
      <c r="W92" s="51"/>
      <c r="X92" s="51"/>
      <c r="Y92" s="242"/>
      <c r="Z92" s="242"/>
    </row>
    <row r="93" spans="1:26">
      <c r="A93" s="111" t="s">
        <v>180</v>
      </c>
      <c r="B93" s="1" t="s">
        <v>18</v>
      </c>
      <c r="C93" s="157" t="s">
        <v>434</v>
      </c>
      <c r="D93" s="1">
        <f>IF(WORKSHEET!$F63=D$36,1,0)</f>
        <v>0</v>
      </c>
      <c r="E93" s="1">
        <f>IF(WORKSHEET!$F63=E$36,1,0)</f>
        <v>0</v>
      </c>
      <c r="F93" s="1">
        <f>IF(WORKSHEET!$F63=F$36,1,0)</f>
        <v>0</v>
      </c>
      <c r="G93" s="1">
        <f>IF(WORKSHEET!$F63=G$36,1,0)</f>
        <v>1</v>
      </c>
      <c r="H93" s="1">
        <f>IFERROR(SEARCH(H$36,WORKSHEET!$I63),0)</f>
        <v>0</v>
      </c>
      <c r="I93" s="1">
        <f>IFERROR(SEARCH(I$36,WORKSHEET!$I63),0)</f>
        <v>0</v>
      </c>
      <c r="J93" s="1">
        <f>IFERROR(SEARCH(J$36,WORKSHEET!$I63),0)</f>
        <v>1</v>
      </c>
      <c r="K93" s="1">
        <f>IFERROR(SEARCH(K$36,WORKSHEET!$I63),0)</f>
        <v>0</v>
      </c>
      <c r="L93" s="297"/>
      <c r="M93" s="297"/>
      <c r="N93" s="298">
        <f>IF(G93=1,G93*I93,"")</f>
        <v>0</v>
      </c>
      <c r="O93" s="299">
        <f>IF(CALCULATIONS!B93="MC","",IF(G93=1,G93*J93,""))</f>
        <v>1</v>
      </c>
      <c r="P93" s="300">
        <f>IF(CALCULATIONS!B93="MC","",IF(G93=1,G93*K93,""))</f>
        <v>0</v>
      </c>
      <c r="Q93" s="301"/>
      <c r="R93" s="298" t="str">
        <f>IF(F93=1,F93*I93,"")</f>
        <v/>
      </c>
      <c r="S93" s="299" t="str">
        <f>IF(CALCULATIONS!B93="MC","",IF(F93=1,F93*J93,""))</f>
        <v/>
      </c>
      <c r="T93" s="300" t="str">
        <f>IF(CALCULATIONS!B93="MC","",IF(F93=1,F93*K93,""))</f>
        <v/>
      </c>
      <c r="U93" s="301"/>
      <c r="V93" s="298" t="str">
        <f>IF(E93=1,E93*I93,"")</f>
        <v/>
      </c>
      <c r="W93" s="299" t="str">
        <f>IF(CALCULATIONS!B93="MC","",IF(E93=1,E93*J93,""))</f>
        <v/>
      </c>
      <c r="X93" s="300" t="str">
        <f>IF(CALCULATIONS!B93="MC","",IF(E93=1,E93*K93,""))</f>
        <v/>
      </c>
      <c r="Y93" s="242"/>
      <c r="Z93" s="242"/>
    </row>
    <row r="94" spans="1:26">
      <c r="A94" s="111" t="s">
        <v>181</v>
      </c>
      <c r="B94" s="1" t="s">
        <v>18</v>
      </c>
      <c r="C94" s="157" t="s">
        <v>434</v>
      </c>
      <c r="D94" s="1">
        <f>IF(WORKSHEET!$F64=D$36,1,0)</f>
        <v>0</v>
      </c>
      <c r="E94" s="1">
        <f>IF(WORKSHEET!$F64=E$36,1,0)</f>
        <v>0</v>
      </c>
      <c r="F94" s="1">
        <f>IF(WORKSHEET!$F64=F$36,1,0)</f>
        <v>1</v>
      </c>
      <c r="G94" s="1">
        <f>IF(WORKSHEET!$F64=G$36,1,0)</f>
        <v>0</v>
      </c>
      <c r="H94" s="1">
        <f>IFERROR(SEARCH(H$36,WORKSHEET!$I64),0)</f>
        <v>0</v>
      </c>
      <c r="I94" s="1">
        <f>IFERROR(SEARCH(I$36,WORKSHEET!$I64),0)</f>
        <v>1</v>
      </c>
      <c r="J94" s="1">
        <f>IFERROR(SEARCH(J$36,WORKSHEET!$I64),0)</f>
        <v>0</v>
      </c>
      <c r="K94" s="1">
        <f>IFERROR(SEARCH(K$36,WORKSHEET!$I64),0)</f>
        <v>0</v>
      </c>
      <c r="L94" s="297"/>
      <c r="M94" s="297"/>
      <c r="N94" s="298" t="str">
        <f>IF(G94=1,G94*I94,"")</f>
        <v/>
      </c>
      <c r="O94" s="299" t="str">
        <f>IF(CALCULATIONS!B94="MC","",IF(G94=1,G94*J94,""))</f>
        <v/>
      </c>
      <c r="P94" s="300" t="str">
        <f>IF(CALCULATIONS!B94="MC","",IF(G94=1,G94*K94,""))</f>
        <v/>
      </c>
      <c r="Q94" s="301"/>
      <c r="R94" s="298">
        <f>IF(F94=1,F94*I94,"")</f>
        <v>1</v>
      </c>
      <c r="S94" s="299">
        <f>IF(CALCULATIONS!B94="MC","",IF(F94=1,F94*J94,""))</f>
        <v>0</v>
      </c>
      <c r="T94" s="300">
        <f>IF(CALCULATIONS!B94="MC","",IF(F94=1,F94*K94,""))</f>
        <v>0</v>
      </c>
      <c r="U94" s="301"/>
      <c r="V94" s="298" t="str">
        <f>IF(E94=1,E94*I94,"")</f>
        <v/>
      </c>
      <c r="W94" s="299" t="str">
        <f>IF(CALCULATIONS!B94="MC","",IF(E94=1,E94*J94,""))</f>
        <v/>
      </c>
      <c r="X94" s="300" t="str">
        <f>IF(CALCULATIONS!B94="MC","",IF(E94=1,E94*K94,""))</f>
        <v/>
      </c>
      <c r="Y94" s="242"/>
      <c r="Z94" s="242"/>
    </row>
    <row r="95" spans="1:26">
      <c r="A95" s="108" t="s">
        <v>182</v>
      </c>
      <c r="B95" s="51"/>
      <c r="C95" s="51"/>
      <c r="D95" s="51"/>
      <c r="E95" s="51"/>
      <c r="F95" s="51"/>
      <c r="G95" s="51"/>
      <c r="H95" s="51"/>
      <c r="I95" s="51"/>
      <c r="J95" s="51"/>
      <c r="K95" s="51"/>
      <c r="L95" s="232"/>
      <c r="M95" s="232"/>
      <c r="N95" s="51"/>
      <c r="O95" s="51"/>
      <c r="P95" s="51"/>
      <c r="Q95" s="232"/>
      <c r="R95" s="51"/>
      <c r="S95" s="51"/>
      <c r="T95" s="51"/>
      <c r="U95" s="232"/>
      <c r="V95" s="51"/>
      <c r="W95" s="51"/>
      <c r="X95" s="51"/>
      <c r="Y95" s="242"/>
      <c r="Z95" s="242"/>
    </row>
    <row r="96" spans="1:26">
      <c r="A96" s="111" t="s">
        <v>183</v>
      </c>
      <c r="B96" s="1" t="s">
        <v>17</v>
      </c>
      <c r="C96" s="157" t="s">
        <v>434</v>
      </c>
      <c r="D96" s="1">
        <f>IF(WORKSHEET!$F66=D$36,1,0)</f>
        <v>0</v>
      </c>
      <c r="E96" s="1">
        <f>IF(WORKSHEET!$F66=E$36,1,0)</f>
        <v>0</v>
      </c>
      <c r="F96" s="1">
        <f>IF(WORKSHEET!$F66=F$36,1,0)</f>
        <v>1</v>
      </c>
      <c r="G96" s="1">
        <f>IF(WORKSHEET!$F66=G$36,1,0)</f>
        <v>0</v>
      </c>
      <c r="H96" s="1">
        <f>IFERROR(SEARCH(H$36,WORKSHEET!$I66),0)</f>
        <v>0</v>
      </c>
      <c r="I96" s="1">
        <f>IFERROR(SEARCH(I$36,WORKSHEET!$I66),0)</f>
        <v>1</v>
      </c>
      <c r="J96" s="1">
        <f>IFERROR(SEARCH(J$36,WORKSHEET!$I66),0)</f>
        <v>0</v>
      </c>
      <c r="K96" s="1">
        <f>IFERROR(SEARCH(K$36,WORKSHEET!$I66),0)</f>
        <v>0</v>
      </c>
      <c r="L96" s="297"/>
      <c r="M96" s="297"/>
      <c r="N96" s="298" t="str">
        <f t="shared" ref="N96:N98" si="9">IF(G96=1,G96*I96,"")</f>
        <v/>
      </c>
      <c r="O96" s="299" t="str">
        <f>IF(CALCULATIONS!B96="MC","",IF(G96=1,G96*J96,""))</f>
        <v/>
      </c>
      <c r="P96" s="300" t="str">
        <f>IF(CALCULATIONS!B96="MC","",IF(G96=1,G96*K96,""))</f>
        <v/>
      </c>
      <c r="Q96" s="301"/>
      <c r="R96" s="298">
        <f t="shared" ref="R96:R98" si="10">IF(F96=1,F96*I96,"")</f>
        <v>1</v>
      </c>
      <c r="S96" s="299" t="str">
        <f>IF(CALCULATIONS!B96="MC","",IF(F96=1,F96*J96,""))</f>
        <v/>
      </c>
      <c r="T96" s="300" t="str">
        <f>IF(CALCULATIONS!B96="MC","",IF(F96=1,F96*K96,""))</f>
        <v/>
      </c>
      <c r="U96" s="301"/>
      <c r="V96" s="298" t="str">
        <f t="shared" ref="V96:V98" si="11">IF(E96=1,E96*I96,"")</f>
        <v/>
      </c>
      <c r="W96" s="299" t="str">
        <f>IF(CALCULATIONS!B96="MC","",IF(E96=1,E96*J96,""))</f>
        <v/>
      </c>
      <c r="X96" s="300" t="str">
        <f>IF(CALCULATIONS!B96="MC","",IF(E96=1,E96*K96,""))</f>
        <v/>
      </c>
      <c r="Y96" s="242"/>
      <c r="Z96" s="242"/>
    </row>
    <row r="97" spans="1:26">
      <c r="A97" s="111" t="s">
        <v>184</v>
      </c>
      <c r="B97" s="1" t="s">
        <v>18</v>
      </c>
      <c r="C97" s="157" t="s">
        <v>434</v>
      </c>
      <c r="D97" s="1">
        <f>IF(WORKSHEET!$F67=D$36,1,0)</f>
        <v>0</v>
      </c>
      <c r="E97" s="1">
        <f>IF(WORKSHEET!$F67=E$36,1,0)</f>
        <v>0</v>
      </c>
      <c r="F97" s="1">
        <f>IF(WORKSHEET!$F67=F$36,1,0)</f>
        <v>1</v>
      </c>
      <c r="G97" s="1">
        <f>IF(WORKSHEET!$F67=G$36,1,0)</f>
        <v>0</v>
      </c>
      <c r="H97" s="1">
        <f>IFERROR(SEARCH(H$36,WORKSHEET!$I67),0)</f>
        <v>0</v>
      </c>
      <c r="I97" s="1">
        <f>IFERROR(SEARCH(I$36,WORKSHEET!$I67),0)</f>
        <v>1</v>
      </c>
      <c r="J97" s="1">
        <f>IFERROR(SEARCH(J$36,WORKSHEET!$I67),0)</f>
        <v>0</v>
      </c>
      <c r="K97" s="1">
        <f>IFERROR(SEARCH(K$36,WORKSHEET!$I67),0)</f>
        <v>0</v>
      </c>
      <c r="L97" s="297"/>
      <c r="M97" s="297"/>
      <c r="N97" s="298" t="str">
        <f t="shared" si="9"/>
        <v/>
      </c>
      <c r="O97" s="299" t="str">
        <f>IF(CALCULATIONS!B97="MC","",IF(G97=1,G97*J97,""))</f>
        <v/>
      </c>
      <c r="P97" s="300" t="str">
        <f>IF(CALCULATIONS!B97="MC","",IF(G97=1,G97*K97,""))</f>
        <v/>
      </c>
      <c r="Q97" s="301"/>
      <c r="R97" s="298">
        <f t="shared" si="10"/>
        <v>1</v>
      </c>
      <c r="S97" s="299">
        <f>IF(CALCULATIONS!B97="MC","",IF(F97=1,F97*J97,""))</f>
        <v>0</v>
      </c>
      <c r="T97" s="300">
        <f>IF(CALCULATIONS!B97="MC","",IF(F97=1,F97*K97,""))</f>
        <v>0</v>
      </c>
      <c r="U97" s="301"/>
      <c r="V97" s="298" t="str">
        <f t="shared" si="11"/>
        <v/>
      </c>
      <c r="W97" s="299" t="str">
        <f>IF(CALCULATIONS!B97="MC","",IF(E97=1,E97*J97,""))</f>
        <v/>
      </c>
      <c r="X97" s="300" t="str">
        <f>IF(CALCULATIONS!B97="MC","",IF(E97=1,E97*K97,""))</f>
        <v/>
      </c>
      <c r="Y97" s="242"/>
      <c r="Z97" s="242"/>
    </row>
    <row r="98" spans="1:26">
      <c r="A98" s="106" t="s">
        <v>185</v>
      </c>
      <c r="B98" s="1" t="s">
        <v>17</v>
      </c>
      <c r="C98" s="1"/>
      <c r="D98" s="1">
        <f>IF(WORKSHEET!$F68=D$36,1,0)</f>
        <v>1</v>
      </c>
      <c r="E98" s="1">
        <f>IF(WORKSHEET!$F68=E$36,1,0)</f>
        <v>0</v>
      </c>
      <c r="F98" s="1">
        <f>IF(WORKSHEET!$F68=F$36,1,0)</f>
        <v>0</v>
      </c>
      <c r="G98" s="1">
        <f>IF(WORKSHEET!$F68=G$36,1,0)</f>
        <v>0</v>
      </c>
      <c r="H98" s="1">
        <f>IFERROR(SEARCH(H$36,WORKSHEET!$I68),0)</f>
        <v>1</v>
      </c>
      <c r="I98" s="1">
        <f>IFERROR(SEARCH(I$36,WORKSHEET!$I68),0)</f>
        <v>0</v>
      </c>
      <c r="J98" s="1">
        <f>IFERROR(SEARCH(J$36,WORKSHEET!$I68),0)</f>
        <v>0</v>
      </c>
      <c r="K98" s="1">
        <f>IFERROR(SEARCH(K$36,WORKSHEET!$I68),0)</f>
        <v>0</v>
      </c>
      <c r="L98" s="297"/>
      <c r="M98" s="297"/>
      <c r="N98" s="298" t="str">
        <f t="shared" si="9"/>
        <v/>
      </c>
      <c r="O98" s="299" t="str">
        <f>IF(CALCULATIONS!B98="MC","",IF(G98=1,G98*J98,""))</f>
        <v/>
      </c>
      <c r="P98" s="300" t="str">
        <f>IF(CALCULATIONS!B98="MC","",IF(G98=1,G98*K98,""))</f>
        <v/>
      </c>
      <c r="Q98" s="301"/>
      <c r="R98" s="298" t="str">
        <f t="shared" si="10"/>
        <v/>
      </c>
      <c r="S98" s="299" t="str">
        <f>IF(CALCULATIONS!B98="MC","",IF(F98=1,F98*J98,""))</f>
        <v/>
      </c>
      <c r="T98" s="300" t="str">
        <f>IF(CALCULATIONS!B98="MC","",IF(F98=1,F98*K98,""))</f>
        <v/>
      </c>
      <c r="U98" s="301"/>
      <c r="V98" s="298" t="str">
        <f t="shared" si="11"/>
        <v/>
      </c>
      <c r="W98" s="299" t="str">
        <f>IF(CALCULATIONS!B98="MC","",IF(E98=1,E98*J98,""))</f>
        <v/>
      </c>
      <c r="X98" s="300" t="str">
        <f>IF(CALCULATIONS!B98="MC","",IF(E98=1,E98*K98,""))</f>
        <v/>
      </c>
      <c r="Y98" s="242"/>
      <c r="Z98" s="242"/>
    </row>
    <row r="99" spans="1:26">
      <c r="A99" s="108" t="s">
        <v>186</v>
      </c>
      <c r="B99" s="6"/>
      <c r="C99" s="6"/>
      <c r="D99" s="6"/>
      <c r="E99" s="6"/>
      <c r="F99" s="6"/>
      <c r="G99" s="6"/>
      <c r="H99" s="6"/>
      <c r="I99" s="6"/>
      <c r="J99" s="6"/>
      <c r="K99" s="6"/>
      <c r="L99" s="234"/>
      <c r="M99" s="234"/>
      <c r="N99" s="6"/>
      <c r="O99" s="6"/>
      <c r="P99" s="6"/>
      <c r="Q99" s="234"/>
      <c r="R99" s="6"/>
      <c r="S99" s="6"/>
      <c r="T99" s="6"/>
      <c r="U99" s="234"/>
      <c r="V99" s="6"/>
      <c r="W99" s="6"/>
      <c r="X99" s="6"/>
      <c r="Y99" s="242"/>
      <c r="Z99" s="242"/>
    </row>
    <row r="100" spans="1:26">
      <c r="A100" s="111" t="s">
        <v>187</v>
      </c>
      <c r="B100" s="1" t="s">
        <v>17</v>
      </c>
      <c r="C100" s="157" t="s">
        <v>434</v>
      </c>
      <c r="D100" s="1">
        <f>IF(WORKSHEET!$F70=D$36,1,0)</f>
        <v>0</v>
      </c>
      <c r="E100" s="1">
        <f>IF(WORKSHEET!$F70=E$36,1,0)</f>
        <v>1</v>
      </c>
      <c r="F100" s="1">
        <f>IF(WORKSHEET!$F70=F$36,1,0)</f>
        <v>0</v>
      </c>
      <c r="G100" s="1">
        <f>IF(WORKSHEET!$F70=G$36,1,0)</f>
        <v>0</v>
      </c>
      <c r="H100" s="1">
        <f>IFERROR(SEARCH(H$36,WORKSHEET!$I70),0)</f>
        <v>0</v>
      </c>
      <c r="I100" s="1">
        <f>IFERROR(SEARCH(I$36,WORKSHEET!$I70),0)</f>
        <v>1</v>
      </c>
      <c r="J100" s="1">
        <f>IFERROR(SEARCH(J$36,WORKSHEET!$I70),0)</f>
        <v>0</v>
      </c>
      <c r="K100" s="1">
        <f>IFERROR(SEARCH(K$36,WORKSHEET!$I70),0)</f>
        <v>0</v>
      </c>
      <c r="L100" s="297"/>
      <c r="M100" s="297"/>
      <c r="N100" s="298" t="str">
        <f t="shared" ref="N100:N104" si="12">IF(G100=1,G100*I100,"")</f>
        <v/>
      </c>
      <c r="O100" s="299" t="str">
        <f>IF(CALCULATIONS!B100="MC","",IF(G100=1,G100*J100,""))</f>
        <v/>
      </c>
      <c r="P100" s="300" t="str">
        <f>IF(CALCULATIONS!B100="MC","",IF(G100=1,G100*K100,""))</f>
        <v/>
      </c>
      <c r="Q100" s="301"/>
      <c r="R100" s="298" t="str">
        <f t="shared" ref="R100:R104" si="13">IF(F100=1,F100*I100,"")</f>
        <v/>
      </c>
      <c r="S100" s="299" t="str">
        <f>IF(CALCULATIONS!B100="MC","",IF(F100=1,F100*J100,""))</f>
        <v/>
      </c>
      <c r="T100" s="300" t="str">
        <f>IF(CALCULATIONS!B100="MC","",IF(F100=1,F100*K100,""))</f>
        <v/>
      </c>
      <c r="U100" s="301"/>
      <c r="V100" s="298">
        <f t="shared" ref="V100:V104" si="14">IF(E100=1,E100*I100,"")</f>
        <v>1</v>
      </c>
      <c r="W100" s="299" t="str">
        <f>IF(CALCULATIONS!B100="MC","",IF(E100=1,E100*J100,""))</f>
        <v/>
      </c>
      <c r="X100" s="300" t="str">
        <f>IF(CALCULATIONS!B100="MC","",IF(E100=1,E100*K100,""))</f>
        <v/>
      </c>
      <c r="Y100" s="242"/>
      <c r="Z100" s="242"/>
    </row>
    <row r="101" spans="1:26">
      <c r="A101" s="111" t="s">
        <v>188</v>
      </c>
      <c r="B101" s="1" t="s">
        <v>18</v>
      </c>
      <c r="C101" s="157" t="s">
        <v>434</v>
      </c>
      <c r="D101" s="1">
        <f>IF(WORKSHEET!$F71=D$36,1,0)</f>
        <v>0</v>
      </c>
      <c r="E101" s="1">
        <f>IF(WORKSHEET!$F71=E$36,1,0)</f>
        <v>1</v>
      </c>
      <c r="F101" s="1">
        <f>IF(WORKSHEET!$F71=F$36,1,0)</f>
        <v>0</v>
      </c>
      <c r="G101" s="1">
        <f>IF(WORKSHEET!$F71=G$36,1,0)</f>
        <v>0</v>
      </c>
      <c r="H101" s="1">
        <f>IFERROR(SEARCH(H$36,WORKSHEET!$I71),0)</f>
        <v>0</v>
      </c>
      <c r="I101" s="1">
        <f>IFERROR(SEARCH(I$36,WORKSHEET!$I71),0)</f>
        <v>1</v>
      </c>
      <c r="J101" s="1">
        <f>IFERROR(SEARCH(J$36,WORKSHEET!$I71),0)</f>
        <v>0</v>
      </c>
      <c r="K101" s="1">
        <f>IFERROR(SEARCH(K$36,WORKSHEET!$I71),0)</f>
        <v>0</v>
      </c>
      <c r="L101" s="297"/>
      <c r="M101" s="297"/>
      <c r="N101" s="298" t="str">
        <f t="shared" si="12"/>
        <v/>
      </c>
      <c r="O101" s="299" t="str">
        <f>IF(CALCULATIONS!B101="MC","",IF(G101=1,G101*J101,""))</f>
        <v/>
      </c>
      <c r="P101" s="300" t="str">
        <f>IF(CALCULATIONS!B101="MC","",IF(G101=1,G101*K101,""))</f>
        <v/>
      </c>
      <c r="Q101" s="301"/>
      <c r="R101" s="298" t="str">
        <f t="shared" si="13"/>
        <v/>
      </c>
      <c r="S101" s="299" t="str">
        <f>IF(CALCULATIONS!B101="MC","",IF(F101=1,F101*J101,""))</f>
        <v/>
      </c>
      <c r="T101" s="300" t="str">
        <f>IF(CALCULATIONS!B101="MC","",IF(F101=1,F101*K101,""))</f>
        <v/>
      </c>
      <c r="U101" s="301"/>
      <c r="V101" s="298">
        <f t="shared" si="14"/>
        <v>1</v>
      </c>
      <c r="W101" s="299">
        <f>IF(CALCULATIONS!B101="MC","",IF(E101=1,E101*J101,""))</f>
        <v>0</v>
      </c>
      <c r="X101" s="300">
        <f>IF(CALCULATIONS!B101="MC","",IF(E101=1,E101*K101,""))</f>
        <v>0</v>
      </c>
      <c r="Y101" s="242"/>
      <c r="Z101" s="242"/>
    </row>
    <row r="102" spans="1:26">
      <c r="A102" s="105" t="s">
        <v>189</v>
      </c>
      <c r="B102" s="1" t="s">
        <v>17</v>
      </c>
      <c r="C102" s="1"/>
      <c r="D102" s="1">
        <f>IF(WORKSHEET!$F72=D$36,1,0)</f>
        <v>0</v>
      </c>
      <c r="E102" s="1">
        <f>IF(WORKSHEET!$F72=E$36,1,0)</f>
        <v>0</v>
      </c>
      <c r="F102" s="1">
        <f>IF(WORKSHEET!$F72=F$36,1,0)</f>
        <v>1</v>
      </c>
      <c r="G102" s="1">
        <f>IF(WORKSHEET!$F72=G$36,1,0)</f>
        <v>0</v>
      </c>
      <c r="H102" s="1">
        <f>IFERROR(SEARCH(H$36,WORKSHEET!$I72),0)</f>
        <v>1</v>
      </c>
      <c r="I102" s="1">
        <f>IFERROR(SEARCH(I$36,WORKSHEET!$I72),0)</f>
        <v>0</v>
      </c>
      <c r="J102" s="1">
        <f>IFERROR(SEARCH(J$36,WORKSHEET!$I72),0)</f>
        <v>0</v>
      </c>
      <c r="K102" s="1">
        <f>IFERROR(SEARCH(K$36,WORKSHEET!$I72),0)</f>
        <v>0</v>
      </c>
      <c r="L102" s="297"/>
      <c r="M102" s="297"/>
      <c r="N102" s="298" t="str">
        <f t="shared" si="12"/>
        <v/>
      </c>
      <c r="O102" s="299" t="str">
        <f>IF(CALCULATIONS!B102="MC","",IF(G102=1,G102*J102,""))</f>
        <v/>
      </c>
      <c r="P102" s="300" t="str">
        <f>IF(CALCULATIONS!B102="MC","",IF(G102=1,G102*K102,""))</f>
        <v/>
      </c>
      <c r="Q102" s="301"/>
      <c r="R102" s="298">
        <f t="shared" si="13"/>
        <v>0</v>
      </c>
      <c r="S102" s="299" t="str">
        <f>IF(CALCULATIONS!B102="MC","",IF(F102=1,F102*J102,""))</f>
        <v/>
      </c>
      <c r="T102" s="300" t="str">
        <f>IF(CALCULATIONS!B102="MC","",IF(F102=1,F102*K102,""))</f>
        <v/>
      </c>
      <c r="U102" s="301"/>
      <c r="V102" s="298" t="str">
        <f t="shared" si="14"/>
        <v/>
      </c>
      <c r="W102" s="299" t="str">
        <f>IF(CALCULATIONS!B102="MC","",IF(E102=1,E102*J102,""))</f>
        <v/>
      </c>
      <c r="X102" s="300" t="str">
        <f>IF(CALCULATIONS!B102="MC","",IF(E102=1,E102*K102,""))</f>
        <v/>
      </c>
      <c r="Y102" s="242"/>
      <c r="Z102" s="242"/>
    </row>
    <row r="103" spans="1:26">
      <c r="A103" s="111" t="s">
        <v>190</v>
      </c>
      <c r="B103" s="1" t="s">
        <v>18</v>
      </c>
      <c r="C103" s="157" t="s">
        <v>434</v>
      </c>
      <c r="D103" s="1">
        <f>IF(WORKSHEET!$F73=D$36,1,0)</f>
        <v>0</v>
      </c>
      <c r="E103" s="1">
        <f>IF(WORKSHEET!$F73=E$36,1,0)</f>
        <v>0</v>
      </c>
      <c r="F103" s="1">
        <f>IF(WORKSHEET!$F73=F$36,1,0)</f>
        <v>0</v>
      </c>
      <c r="G103" s="1">
        <f>IF(WORKSHEET!$F73=G$36,1,0)</f>
        <v>1</v>
      </c>
      <c r="H103" s="1">
        <f>IFERROR(SEARCH(H$36,WORKSHEET!$I73),0)</f>
        <v>0</v>
      </c>
      <c r="I103" s="1">
        <f>IFERROR(SEARCH(I$36,WORKSHEET!$I73),0)</f>
        <v>1</v>
      </c>
      <c r="J103" s="1">
        <f>IFERROR(SEARCH(J$36,WORKSHEET!$I73),0)</f>
        <v>0</v>
      </c>
      <c r="K103" s="1">
        <f>IFERROR(SEARCH(K$36,WORKSHEET!$I73),0)</f>
        <v>0</v>
      </c>
      <c r="L103" s="297"/>
      <c r="M103" s="297"/>
      <c r="N103" s="298">
        <f t="shared" si="12"/>
        <v>1</v>
      </c>
      <c r="O103" s="299">
        <f>IF(CALCULATIONS!B103="MC","",IF(G103=1,G103*J103,""))</f>
        <v>0</v>
      </c>
      <c r="P103" s="300">
        <f>IF(CALCULATIONS!B103="MC","",IF(G103=1,G103*K103,""))</f>
        <v>0</v>
      </c>
      <c r="Q103" s="301"/>
      <c r="R103" s="298" t="str">
        <f t="shared" si="13"/>
        <v/>
      </c>
      <c r="S103" s="299" t="str">
        <f>IF(CALCULATIONS!B103="MC","",IF(F103=1,F103*J103,""))</f>
        <v/>
      </c>
      <c r="T103" s="300" t="str">
        <f>IF(CALCULATIONS!B103="MC","",IF(F103=1,F103*K103,""))</f>
        <v/>
      </c>
      <c r="U103" s="301"/>
      <c r="V103" s="298" t="str">
        <f t="shared" si="14"/>
        <v/>
      </c>
      <c r="W103" s="299" t="str">
        <f>IF(CALCULATIONS!B103="MC","",IF(E103=1,E103*J103,""))</f>
        <v/>
      </c>
      <c r="X103" s="300" t="str">
        <f>IF(CALCULATIONS!B103="MC","",IF(E103=1,E103*K103,""))</f>
        <v/>
      </c>
      <c r="Y103" s="242"/>
      <c r="Z103" s="242"/>
    </row>
    <row r="104" spans="1:26">
      <c r="A104" s="105" t="s">
        <v>191</v>
      </c>
      <c r="B104" s="1" t="s">
        <v>18</v>
      </c>
      <c r="C104" s="1"/>
      <c r="D104" s="1">
        <f>IF(WORKSHEET!$F74=D$36,1,0)</f>
        <v>0</v>
      </c>
      <c r="E104" s="1">
        <f>IF(WORKSHEET!$F74=E$36,1,0)</f>
        <v>0</v>
      </c>
      <c r="F104" s="1">
        <f>IF(WORKSHEET!$F74=F$36,1,0)</f>
        <v>1</v>
      </c>
      <c r="G104" s="1">
        <f>IF(WORKSHEET!$F74=G$36,1,0)</f>
        <v>0</v>
      </c>
      <c r="H104" s="1">
        <f>IFERROR(SEARCH(H$36,WORKSHEET!$I74),0)</f>
        <v>0</v>
      </c>
      <c r="I104" s="1">
        <f>IFERROR(SEARCH(I$36,WORKSHEET!$I74),0)</f>
        <v>0</v>
      </c>
      <c r="J104" s="1">
        <f>IFERROR(SEARCH(J$36,WORKSHEET!$I74),0)</f>
        <v>1</v>
      </c>
      <c r="K104" s="1">
        <f>IFERROR(SEARCH(K$36,WORKSHEET!$I74),0)</f>
        <v>0</v>
      </c>
      <c r="L104" s="297"/>
      <c r="M104" s="297"/>
      <c r="N104" s="298" t="str">
        <f t="shared" si="12"/>
        <v/>
      </c>
      <c r="O104" s="299" t="str">
        <f>IF(CALCULATIONS!B104="MC","",IF(G104=1,G104*J104,""))</f>
        <v/>
      </c>
      <c r="P104" s="300" t="str">
        <f>IF(CALCULATIONS!B104="MC","",IF(G104=1,G104*K104,""))</f>
        <v/>
      </c>
      <c r="Q104" s="301"/>
      <c r="R104" s="298">
        <f t="shared" si="13"/>
        <v>0</v>
      </c>
      <c r="S104" s="299">
        <f>IF(CALCULATIONS!B104="MC","",IF(F104=1,F104*J104,""))</f>
        <v>1</v>
      </c>
      <c r="T104" s="300">
        <f>IF(CALCULATIONS!B104="MC","",IF(F104=1,F104*K104,""))</f>
        <v>0</v>
      </c>
      <c r="U104" s="301"/>
      <c r="V104" s="298" t="str">
        <f t="shared" si="14"/>
        <v/>
      </c>
      <c r="W104" s="299" t="str">
        <f>IF(CALCULATIONS!B104="MC","",IF(E104=1,E104*J104,""))</f>
        <v/>
      </c>
      <c r="X104" s="300" t="str">
        <f>IF(CALCULATIONS!B104="MC","",IF(E104=1,E104*K104,""))</f>
        <v/>
      </c>
      <c r="Y104" s="242"/>
      <c r="Z104" s="242"/>
    </row>
    <row r="105" spans="1:26">
      <c r="A105" s="108" t="s">
        <v>192</v>
      </c>
      <c r="B105" s="21"/>
      <c r="C105" s="21"/>
      <c r="D105" s="21"/>
      <c r="E105" s="21"/>
      <c r="F105" s="21"/>
      <c r="G105" s="21"/>
      <c r="H105" s="21"/>
      <c r="I105" s="21"/>
      <c r="J105" s="21"/>
      <c r="K105" s="21"/>
      <c r="L105" s="235"/>
      <c r="M105" s="235"/>
      <c r="N105" s="21"/>
      <c r="O105" s="21"/>
      <c r="P105" s="21"/>
      <c r="Q105" s="235"/>
      <c r="R105" s="21"/>
      <c r="S105" s="21"/>
      <c r="T105" s="21"/>
      <c r="U105" s="235"/>
      <c r="V105" s="21"/>
      <c r="W105" s="21"/>
      <c r="X105" s="21"/>
      <c r="Y105" s="242"/>
      <c r="Z105" s="242"/>
    </row>
    <row r="106" spans="1:26">
      <c r="A106" s="111" t="s">
        <v>193</v>
      </c>
      <c r="B106" s="1" t="s">
        <v>18</v>
      </c>
      <c r="C106" s="157" t="s">
        <v>434</v>
      </c>
      <c r="D106" s="1">
        <f>IF(WORKSHEET!$F76=D$36,1,0)</f>
        <v>0</v>
      </c>
      <c r="E106" s="1">
        <f>IF(WORKSHEET!$F76=E$36,1,0)</f>
        <v>0</v>
      </c>
      <c r="F106" s="1">
        <f>IF(WORKSHEET!$F76=F$36,1,0)</f>
        <v>0</v>
      </c>
      <c r="G106" s="1">
        <f>IF(WORKSHEET!$F76=G$36,1,0)</f>
        <v>1</v>
      </c>
      <c r="H106" s="1">
        <f>IFERROR(SEARCH(H$36,WORKSHEET!$I76),0)</f>
        <v>0</v>
      </c>
      <c r="I106" s="1">
        <f>IFERROR(SEARCH(I$36,WORKSHEET!$I76),0)</f>
        <v>0</v>
      </c>
      <c r="J106" s="1">
        <f>IFERROR(SEARCH(J$36,WORKSHEET!$I76),0)</f>
        <v>1</v>
      </c>
      <c r="K106" s="1">
        <f>IFERROR(SEARCH(K$36,WORKSHEET!$I76),0)</f>
        <v>0</v>
      </c>
      <c r="L106" s="297"/>
      <c r="M106" s="297"/>
      <c r="N106" s="298">
        <f t="shared" ref="N106:N110" si="15">IF(G106=1,G106*I106,"")</f>
        <v>0</v>
      </c>
      <c r="O106" s="299">
        <f>IF(CALCULATIONS!B106="MC","",IF(G106=1,G106*J106,""))</f>
        <v>1</v>
      </c>
      <c r="P106" s="300">
        <f>IF(CALCULATIONS!B106="MC","",IF(G106=1,G106*K106,""))</f>
        <v>0</v>
      </c>
      <c r="Q106" s="301"/>
      <c r="R106" s="298" t="str">
        <f t="shared" ref="R106:R110" si="16">IF(F106=1,F106*I106,"")</f>
        <v/>
      </c>
      <c r="S106" s="299" t="str">
        <f>IF(CALCULATIONS!B106="MC","",IF(F106=1,F106*J106,""))</f>
        <v/>
      </c>
      <c r="T106" s="300" t="str">
        <f>IF(CALCULATIONS!B106="MC","",IF(F106=1,F106*K106,""))</f>
        <v/>
      </c>
      <c r="U106" s="301"/>
      <c r="V106" s="298" t="str">
        <f t="shared" ref="V106:V110" si="17">IF(E106=1,E106*I106,"")</f>
        <v/>
      </c>
      <c r="W106" s="299" t="str">
        <f>IF(CALCULATIONS!B106="MC","",IF(E106=1,E106*J106,""))</f>
        <v/>
      </c>
      <c r="X106" s="300" t="str">
        <f>IF(CALCULATIONS!B106="MC","",IF(E106=1,E106*K106,""))</f>
        <v/>
      </c>
      <c r="Y106" s="242"/>
      <c r="Z106" s="242"/>
    </row>
    <row r="107" spans="1:26">
      <c r="A107" s="111" t="s">
        <v>194</v>
      </c>
      <c r="B107" s="1" t="s">
        <v>18</v>
      </c>
      <c r="C107" s="157" t="s">
        <v>434</v>
      </c>
      <c r="D107" s="1">
        <f>IF(WORKSHEET!$F77=D$36,1,0)</f>
        <v>0</v>
      </c>
      <c r="E107" s="1">
        <f>IF(WORKSHEET!$F77=E$36,1,0)</f>
        <v>1</v>
      </c>
      <c r="F107" s="1">
        <f>IF(WORKSHEET!$F77=F$36,1,0)</f>
        <v>0</v>
      </c>
      <c r="G107" s="1">
        <f>IF(WORKSHEET!$F77=G$36,1,0)</f>
        <v>0</v>
      </c>
      <c r="H107" s="1">
        <f>IFERROR(SEARCH(H$36,WORKSHEET!$I77),0)</f>
        <v>0</v>
      </c>
      <c r="I107" s="1">
        <f>IFERROR(SEARCH(I$36,WORKSHEET!$I77),0)</f>
        <v>0</v>
      </c>
      <c r="J107" s="1">
        <f>IFERROR(SEARCH(J$36,WORKSHEET!$I77),0)</f>
        <v>1</v>
      </c>
      <c r="K107" s="1">
        <f>IFERROR(SEARCH(K$36,WORKSHEET!$I77),0)</f>
        <v>0</v>
      </c>
      <c r="L107" s="297"/>
      <c r="M107" s="297"/>
      <c r="N107" s="298" t="str">
        <f t="shared" si="15"/>
        <v/>
      </c>
      <c r="O107" s="299" t="str">
        <f>IF(CALCULATIONS!B107="MC","",IF(G107=1,G107*J107,""))</f>
        <v/>
      </c>
      <c r="P107" s="300" t="str">
        <f>IF(CALCULATIONS!B107="MC","",IF(G107=1,G107*K107,""))</f>
        <v/>
      </c>
      <c r="Q107" s="301"/>
      <c r="R107" s="298" t="str">
        <f t="shared" si="16"/>
        <v/>
      </c>
      <c r="S107" s="299" t="str">
        <f>IF(CALCULATIONS!B107="MC","",IF(F107=1,F107*J107,""))</f>
        <v/>
      </c>
      <c r="T107" s="300" t="str">
        <f>IF(CALCULATIONS!B107="MC","",IF(F107=1,F107*K107,""))</f>
        <v/>
      </c>
      <c r="U107" s="301"/>
      <c r="V107" s="298">
        <f t="shared" si="17"/>
        <v>0</v>
      </c>
      <c r="W107" s="299">
        <f>IF(CALCULATIONS!B107="MC","",IF(E107=1,E107*J107,""))</f>
        <v>1</v>
      </c>
      <c r="X107" s="300">
        <f>IF(CALCULATIONS!B107="MC","",IF(E107=1,E107*K107,""))</f>
        <v>0</v>
      </c>
      <c r="Y107" s="242"/>
      <c r="Z107" s="242"/>
    </row>
    <row r="108" spans="1:26">
      <c r="A108" s="106" t="s">
        <v>195</v>
      </c>
      <c r="B108" s="1" t="s">
        <v>17</v>
      </c>
      <c r="C108" s="1"/>
      <c r="D108" s="1">
        <f>IF(WORKSHEET!$F78=D$36,1,0)</f>
        <v>1</v>
      </c>
      <c r="E108" s="1">
        <f>IF(WORKSHEET!$F78=E$36,1,0)</f>
        <v>0</v>
      </c>
      <c r="F108" s="1">
        <f>IF(WORKSHEET!$F78=F$36,1,0)</f>
        <v>0</v>
      </c>
      <c r="G108" s="1">
        <f>IF(WORKSHEET!$F78=G$36,1,0)</f>
        <v>0</v>
      </c>
      <c r="H108" s="1">
        <f>IFERROR(SEARCH(H$36,WORKSHEET!$I78),0)</f>
        <v>1</v>
      </c>
      <c r="I108" s="1">
        <f>IFERROR(SEARCH(I$36,WORKSHEET!$I78),0)</f>
        <v>0</v>
      </c>
      <c r="J108" s="1">
        <f>IFERROR(SEARCH(J$36,WORKSHEET!$I78),0)</f>
        <v>0</v>
      </c>
      <c r="K108" s="1">
        <f>IFERROR(SEARCH(K$36,WORKSHEET!$I78),0)</f>
        <v>0</v>
      </c>
      <c r="L108" s="297"/>
      <c r="M108" s="297"/>
      <c r="N108" s="298" t="str">
        <f t="shared" si="15"/>
        <v/>
      </c>
      <c r="O108" s="299" t="str">
        <f>IF(CALCULATIONS!B108="MC","",IF(G108=1,G108*J108,""))</f>
        <v/>
      </c>
      <c r="P108" s="300" t="str">
        <f>IF(CALCULATIONS!B108="MC","",IF(G108=1,G108*K108,""))</f>
        <v/>
      </c>
      <c r="Q108" s="301"/>
      <c r="R108" s="298" t="str">
        <f t="shared" si="16"/>
        <v/>
      </c>
      <c r="S108" s="299" t="str">
        <f>IF(CALCULATIONS!B108="MC","",IF(F108=1,F108*J108,""))</f>
        <v/>
      </c>
      <c r="T108" s="300" t="str">
        <f>IF(CALCULATIONS!B108="MC","",IF(F108=1,F108*K108,""))</f>
        <v/>
      </c>
      <c r="U108" s="301"/>
      <c r="V108" s="298" t="str">
        <f t="shared" si="17"/>
        <v/>
      </c>
      <c r="W108" s="299" t="str">
        <f>IF(CALCULATIONS!B108="MC","",IF(E108=1,E108*J108,""))</f>
        <v/>
      </c>
      <c r="X108" s="300" t="str">
        <f>IF(CALCULATIONS!B108="MC","",IF(E108=1,E108*K108,""))</f>
        <v/>
      </c>
      <c r="Y108" s="242"/>
      <c r="Z108" s="242"/>
    </row>
    <row r="109" spans="1:26">
      <c r="A109" s="106" t="s">
        <v>196</v>
      </c>
      <c r="B109" s="1" t="s">
        <v>18</v>
      </c>
      <c r="C109" s="1"/>
      <c r="D109" s="1">
        <f>IF(WORKSHEET!$F79=D$36,1,0)</f>
        <v>0</v>
      </c>
      <c r="E109" s="1">
        <f>IF(WORKSHEET!$F79=E$36,1,0)</f>
        <v>1</v>
      </c>
      <c r="F109" s="1">
        <f>IF(WORKSHEET!$F79=F$36,1,0)</f>
        <v>0</v>
      </c>
      <c r="G109" s="1">
        <f>IF(WORKSHEET!$F79=G$36,1,0)</f>
        <v>0</v>
      </c>
      <c r="H109" s="1">
        <f>IFERROR(SEARCH(H$36,WORKSHEET!$I79),0)</f>
        <v>0</v>
      </c>
      <c r="I109" s="1">
        <f>IFERROR(SEARCH(I$36,WORKSHEET!$I79),0)</f>
        <v>1</v>
      </c>
      <c r="J109" s="1">
        <f>IFERROR(SEARCH(J$36,WORKSHEET!$I79),0)</f>
        <v>0</v>
      </c>
      <c r="K109" s="1">
        <f>IFERROR(SEARCH(K$36,WORKSHEET!$I79),0)</f>
        <v>0</v>
      </c>
      <c r="L109" s="297"/>
      <c r="M109" s="297"/>
      <c r="N109" s="298" t="str">
        <f t="shared" si="15"/>
        <v/>
      </c>
      <c r="O109" s="299" t="str">
        <f>IF(CALCULATIONS!B109="MC","",IF(G109=1,G109*J109,""))</f>
        <v/>
      </c>
      <c r="P109" s="300" t="str">
        <f>IF(CALCULATIONS!B109="MC","",IF(G109=1,G109*K109,""))</f>
        <v/>
      </c>
      <c r="Q109" s="301"/>
      <c r="R109" s="298" t="str">
        <f t="shared" si="16"/>
        <v/>
      </c>
      <c r="S109" s="299" t="str">
        <f>IF(CALCULATIONS!B109="MC","",IF(F109=1,F109*J109,""))</f>
        <v/>
      </c>
      <c r="T109" s="300" t="str">
        <f>IF(CALCULATIONS!B109="MC","",IF(F109=1,F109*K109,""))</f>
        <v/>
      </c>
      <c r="U109" s="301"/>
      <c r="V109" s="298">
        <f t="shared" si="17"/>
        <v>1</v>
      </c>
      <c r="W109" s="299">
        <f>IF(CALCULATIONS!B109="MC","",IF(E109=1,E109*J109,""))</f>
        <v>0</v>
      </c>
      <c r="X109" s="300">
        <f>IF(CALCULATIONS!B109="MC","",IF(E109=1,E109*K109,""))</f>
        <v>0</v>
      </c>
      <c r="Y109" s="242"/>
      <c r="Z109" s="242"/>
    </row>
    <row r="110" spans="1:26">
      <c r="A110" s="106" t="s">
        <v>197</v>
      </c>
      <c r="B110" s="1" t="s">
        <v>17</v>
      </c>
      <c r="C110" s="1"/>
      <c r="D110" s="1">
        <f>IF(WORKSHEET!$F80=D$36,1,0)</f>
        <v>0</v>
      </c>
      <c r="E110" s="1">
        <f>IF(WORKSHEET!$F80=E$36,1,0)</f>
        <v>1</v>
      </c>
      <c r="F110" s="1">
        <f>IF(WORKSHEET!$F80=F$36,1,0)</f>
        <v>0</v>
      </c>
      <c r="G110" s="1">
        <f>IF(WORKSHEET!$F80=G$36,1,0)</f>
        <v>0</v>
      </c>
      <c r="H110" s="1">
        <f>IFERROR(SEARCH(H$36,WORKSHEET!$I80),0)</f>
        <v>0</v>
      </c>
      <c r="I110" s="1">
        <f>IFERROR(SEARCH(I$36,WORKSHEET!$I80),0)</f>
        <v>1</v>
      </c>
      <c r="J110" s="1">
        <f>IFERROR(SEARCH(J$36,WORKSHEET!$I80),0)</f>
        <v>0</v>
      </c>
      <c r="K110" s="1">
        <f>IFERROR(SEARCH(K$36,WORKSHEET!$I80),0)</f>
        <v>0</v>
      </c>
      <c r="L110" s="297"/>
      <c r="M110" s="297"/>
      <c r="N110" s="298" t="str">
        <f t="shared" si="15"/>
        <v/>
      </c>
      <c r="O110" s="299" t="str">
        <f>IF(CALCULATIONS!B110="MC","",IF(G110=1,G110*J110,""))</f>
        <v/>
      </c>
      <c r="P110" s="300" t="str">
        <f>IF(CALCULATIONS!B110="MC","",IF(G110=1,G110*K110,""))</f>
        <v/>
      </c>
      <c r="Q110" s="301"/>
      <c r="R110" s="298" t="str">
        <f t="shared" si="16"/>
        <v/>
      </c>
      <c r="S110" s="299" t="str">
        <f>IF(CALCULATIONS!B110="MC","",IF(F110=1,F110*J110,""))</f>
        <v/>
      </c>
      <c r="T110" s="300" t="str">
        <f>IF(CALCULATIONS!B110="MC","",IF(F110=1,F110*K110,""))</f>
        <v/>
      </c>
      <c r="U110" s="301"/>
      <c r="V110" s="298">
        <f t="shared" si="17"/>
        <v>1</v>
      </c>
      <c r="W110" s="299" t="str">
        <f>IF(CALCULATIONS!B110="MC","",IF(E110=1,E110*J110,""))</f>
        <v/>
      </c>
      <c r="X110" s="300" t="str">
        <f>IF(CALCULATIONS!B110="MC","",IF(E110=1,E110*K110,""))</f>
        <v/>
      </c>
      <c r="Y110" s="242"/>
      <c r="Z110" s="242"/>
    </row>
    <row r="111" spans="1:26">
      <c r="A111" s="74" t="s">
        <v>198</v>
      </c>
      <c r="B111" s="21"/>
      <c r="C111" s="21"/>
      <c r="D111" s="21"/>
      <c r="E111" s="21"/>
      <c r="F111" s="21"/>
      <c r="G111" s="21"/>
      <c r="H111" s="21"/>
      <c r="I111" s="21"/>
      <c r="J111" s="21"/>
      <c r="K111" s="21"/>
      <c r="L111" s="235"/>
      <c r="M111" s="235"/>
      <c r="N111" s="21"/>
      <c r="O111" s="21"/>
      <c r="P111" s="21"/>
      <c r="Q111" s="235"/>
      <c r="R111" s="21"/>
      <c r="S111" s="21"/>
      <c r="T111" s="21"/>
      <c r="U111" s="235"/>
      <c r="V111" s="21"/>
      <c r="W111" s="21"/>
      <c r="X111" s="21"/>
      <c r="Y111" s="242"/>
      <c r="Z111" s="242"/>
    </row>
    <row r="112" spans="1:26">
      <c r="A112" s="105" t="s">
        <v>199</v>
      </c>
      <c r="B112" s="1" t="s">
        <v>17</v>
      </c>
      <c r="C112" s="1"/>
      <c r="D112" s="1">
        <f>IF(WORKSHEET!$F82=D$36,1,0)</f>
        <v>0</v>
      </c>
      <c r="E112" s="1">
        <f>IF(WORKSHEET!$F82=E$36,1,0)</f>
        <v>1</v>
      </c>
      <c r="F112" s="1">
        <f>IF(WORKSHEET!$F82=F$36,1,0)</f>
        <v>0</v>
      </c>
      <c r="G112" s="1">
        <f>IF(WORKSHEET!$F82=G$36,1,0)</f>
        <v>0</v>
      </c>
      <c r="H112" s="1">
        <f>IFERROR(SEARCH(H$36,WORKSHEET!$I82),0)</f>
        <v>0</v>
      </c>
      <c r="I112" s="1">
        <f>IFERROR(SEARCH(I$36,WORKSHEET!$I82),0)</f>
        <v>1</v>
      </c>
      <c r="J112" s="1">
        <f>IFERROR(SEARCH(J$36,WORKSHEET!$I82),0)</f>
        <v>0</v>
      </c>
      <c r="K112" s="1">
        <f>IFERROR(SEARCH(K$36,WORKSHEET!$I82),0)</f>
        <v>0</v>
      </c>
      <c r="L112" s="297"/>
      <c r="M112" s="297"/>
      <c r="N112" s="298" t="str">
        <f t="shared" ref="N112:N114" si="18">IF(G112=1,G112*I112,"")</f>
        <v/>
      </c>
      <c r="O112" s="299" t="str">
        <f>IF(CALCULATIONS!B112="MC","",IF(G112=1,G112*J112,""))</f>
        <v/>
      </c>
      <c r="P112" s="300" t="str">
        <f>IF(CALCULATIONS!B112="MC","",IF(G112=1,G112*K112,""))</f>
        <v/>
      </c>
      <c r="Q112" s="301"/>
      <c r="R112" s="298" t="str">
        <f t="shared" ref="R112:R114" si="19">IF(F112=1,F112*I112,"")</f>
        <v/>
      </c>
      <c r="S112" s="299" t="str">
        <f>IF(CALCULATIONS!B112="MC","",IF(F112=1,F112*J112,""))</f>
        <v/>
      </c>
      <c r="T112" s="300" t="str">
        <f>IF(CALCULATIONS!B112="MC","",IF(F112=1,F112*K112,""))</f>
        <v/>
      </c>
      <c r="U112" s="301"/>
      <c r="V112" s="298">
        <f t="shared" ref="V112:V114" si="20">IF(E112=1,E112*I112,"")</f>
        <v>1</v>
      </c>
      <c r="W112" s="299" t="str">
        <f>IF(CALCULATIONS!B112="MC","",IF(E112=1,E112*J112,""))</f>
        <v/>
      </c>
      <c r="X112" s="300" t="str">
        <f>IF(CALCULATIONS!B112="MC","",IF(E112=1,E112*K112,""))</f>
        <v/>
      </c>
      <c r="Y112" s="242"/>
      <c r="Z112" s="242"/>
    </row>
    <row r="113" spans="1:26">
      <c r="A113" s="105" t="s">
        <v>200</v>
      </c>
      <c r="B113" s="1" t="s">
        <v>18</v>
      </c>
      <c r="C113" s="1"/>
      <c r="D113" s="1">
        <f>IF(WORKSHEET!$F83=D$36,1,0)</f>
        <v>0</v>
      </c>
      <c r="E113" s="1">
        <f>IF(WORKSHEET!$F83=E$36,1,0)</f>
        <v>1</v>
      </c>
      <c r="F113" s="1">
        <f>IF(WORKSHEET!$F83=F$36,1,0)</f>
        <v>0</v>
      </c>
      <c r="G113" s="1">
        <f>IF(WORKSHEET!$F83=G$36,1,0)</f>
        <v>0</v>
      </c>
      <c r="H113" s="1">
        <f>IFERROR(SEARCH(H$36,WORKSHEET!$I83),0)</f>
        <v>0</v>
      </c>
      <c r="I113" s="1">
        <f>IFERROR(SEARCH(I$36,WORKSHEET!$I83),0)</f>
        <v>1</v>
      </c>
      <c r="J113" s="1">
        <f>IFERROR(SEARCH(J$36,WORKSHEET!$I83),0)</f>
        <v>0</v>
      </c>
      <c r="K113" s="1">
        <f>IFERROR(SEARCH(K$36,WORKSHEET!$I83),0)</f>
        <v>0</v>
      </c>
      <c r="L113" s="297"/>
      <c r="M113" s="297"/>
      <c r="N113" s="298" t="str">
        <f t="shared" si="18"/>
        <v/>
      </c>
      <c r="O113" s="299" t="str">
        <f>IF(CALCULATIONS!B113="MC","",IF(G113=1,G113*J113,""))</f>
        <v/>
      </c>
      <c r="P113" s="300" t="str">
        <f>IF(CALCULATIONS!B113="MC","",IF(G113=1,G113*K113,""))</f>
        <v/>
      </c>
      <c r="Q113" s="301"/>
      <c r="R113" s="298" t="str">
        <f t="shared" si="19"/>
        <v/>
      </c>
      <c r="S113" s="299" t="str">
        <f>IF(CALCULATIONS!B113="MC","",IF(F113=1,F113*J113,""))</f>
        <v/>
      </c>
      <c r="T113" s="300" t="str">
        <f>IF(CALCULATIONS!B113="MC","",IF(F113=1,F113*K113,""))</f>
        <v/>
      </c>
      <c r="U113" s="301"/>
      <c r="V113" s="298">
        <f t="shared" si="20"/>
        <v>1</v>
      </c>
      <c r="W113" s="299">
        <f>IF(CALCULATIONS!B113="MC","",IF(E113=1,E113*J113,""))</f>
        <v>0</v>
      </c>
      <c r="X113" s="300">
        <f>IF(CALCULATIONS!B113="MC","",IF(E113=1,E113*K113,""))</f>
        <v>0</v>
      </c>
      <c r="Y113" s="242"/>
      <c r="Z113" s="242"/>
    </row>
    <row r="114" spans="1:26">
      <c r="A114" s="105" t="s">
        <v>201</v>
      </c>
      <c r="B114" s="1" t="s">
        <v>17</v>
      </c>
      <c r="C114" s="1"/>
      <c r="D114" s="1">
        <f>IF(WORKSHEET!$F84=D$36,1,0)</f>
        <v>0</v>
      </c>
      <c r="E114" s="1">
        <f>IF(WORKSHEET!$F84=E$36,1,0)</f>
        <v>0</v>
      </c>
      <c r="F114" s="1">
        <f>IF(WORKSHEET!$F84=F$36,1,0)</f>
        <v>1</v>
      </c>
      <c r="G114" s="1">
        <f>IF(WORKSHEET!$F84=G$36,1,0)</f>
        <v>0</v>
      </c>
      <c r="H114" s="1">
        <f>IFERROR(SEARCH(H$36,WORKSHEET!$I84),0)</f>
        <v>0</v>
      </c>
      <c r="I114" s="1">
        <f>IFERROR(SEARCH(I$36,WORKSHEET!$I84),0)</f>
        <v>1</v>
      </c>
      <c r="J114" s="1">
        <f>IFERROR(SEARCH(J$36,WORKSHEET!$I84),0)</f>
        <v>0</v>
      </c>
      <c r="K114" s="1">
        <f>IFERROR(SEARCH(K$36,WORKSHEET!$I84),0)</f>
        <v>0</v>
      </c>
      <c r="L114" s="297"/>
      <c r="M114" s="297"/>
      <c r="N114" s="302" t="str">
        <f t="shared" si="18"/>
        <v/>
      </c>
      <c r="O114" s="303" t="str">
        <f>IF(CALCULATIONS!B114="MC","",IF(G114=1,G114*J114,""))</f>
        <v/>
      </c>
      <c r="P114" s="304" t="str">
        <f>IF(CALCULATIONS!B114="MC","",IF(G114=1,G114*K114,""))</f>
        <v/>
      </c>
      <c r="Q114" s="301"/>
      <c r="R114" s="302">
        <f t="shared" si="19"/>
        <v>1</v>
      </c>
      <c r="S114" s="303" t="str">
        <f>IF(CALCULATIONS!B114="MC","",IF(F114=1,F114*J114,""))</f>
        <v/>
      </c>
      <c r="T114" s="304" t="str">
        <f>IF(CALCULATIONS!B114="MC","",IF(F114=1,F114*K114,""))</f>
        <v/>
      </c>
      <c r="U114" s="301"/>
      <c r="V114" s="302" t="str">
        <f t="shared" si="20"/>
        <v/>
      </c>
      <c r="W114" s="303" t="str">
        <f>IF(CALCULATIONS!B114="MC","",IF(E114=1,E114*J114,""))</f>
        <v/>
      </c>
      <c r="X114" s="304" t="str">
        <f>IF(CALCULATIONS!B114="MC","",IF(E114=1,E114*K114,""))</f>
        <v/>
      </c>
      <c r="Y114" s="242"/>
      <c r="Z114" s="242"/>
    </row>
    <row r="115" spans="1:26">
      <c r="A115" s="242"/>
      <c r="B115" s="242"/>
      <c r="C115" s="242"/>
      <c r="D115" s="242"/>
      <c r="E115" s="297"/>
      <c r="F115" s="297"/>
      <c r="G115" s="297"/>
      <c r="H115" s="297"/>
      <c r="I115" s="305"/>
      <c r="J115" s="305"/>
      <c r="K115" s="305"/>
      <c r="L115" s="305"/>
      <c r="M115" s="305"/>
      <c r="N115" s="297"/>
      <c r="O115" s="297"/>
      <c r="P115" s="297"/>
      <c r="Q115" s="297"/>
      <c r="R115" s="297"/>
      <c r="S115" s="297"/>
      <c r="T115" s="297"/>
      <c r="U115" s="297"/>
      <c r="V115" s="297"/>
      <c r="W115" s="297"/>
      <c r="X115" s="297"/>
      <c r="Y115" s="242"/>
      <c r="Z115" s="242"/>
    </row>
    <row r="116" spans="1:26">
      <c r="E116" s="306"/>
      <c r="F116" s="306"/>
      <c r="G116" s="306"/>
      <c r="H116" s="306"/>
      <c r="I116" s="307"/>
      <c r="J116" s="307"/>
      <c r="K116" s="307"/>
      <c r="L116" s="307"/>
      <c r="M116" s="307"/>
      <c r="N116" s="306"/>
      <c r="O116" s="306"/>
      <c r="P116" s="306"/>
      <c r="Q116" s="306"/>
      <c r="R116" s="306"/>
      <c r="S116" s="306"/>
      <c r="T116" s="306"/>
      <c r="U116" s="306"/>
      <c r="V116" s="306"/>
      <c r="W116" s="306"/>
      <c r="X116" s="306"/>
    </row>
    <row r="117" spans="1:26">
      <c r="E117" s="306"/>
      <c r="F117" s="306"/>
      <c r="G117" s="306"/>
      <c r="H117" s="306"/>
      <c r="I117" s="307"/>
      <c r="J117" s="307"/>
      <c r="K117" s="307"/>
      <c r="L117" s="307"/>
      <c r="M117" s="307"/>
      <c r="N117" s="306"/>
      <c r="O117" s="306"/>
      <c r="P117" s="306"/>
      <c r="Q117" s="306"/>
      <c r="R117" s="306"/>
      <c r="S117" s="306"/>
      <c r="T117" s="306"/>
      <c r="U117" s="306"/>
      <c r="V117" s="306"/>
      <c r="W117" s="306"/>
      <c r="X117" s="306"/>
    </row>
    <row r="118" spans="1:26">
      <c r="E118" s="306"/>
      <c r="F118" s="306"/>
      <c r="G118" s="306"/>
      <c r="H118" s="306"/>
      <c r="I118" s="307"/>
      <c r="J118" s="307"/>
      <c r="K118" s="307"/>
      <c r="L118" s="307"/>
      <c r="M118" s="307"/>
      <c r="N118" s="306"/>
      <c r="O118" s="306"/>
      <c r="P118" s="306"/>
      <c r="Q118" s="306"/>
      <c r="R118" s="306"/>
      <c r="S118" s="306"/>
      <c r="T118" s="306"/>
      <c r="U118" s="306"/>
      <c r="V118" s="306"/>
      <c r="W118" s="306"/>
      <c r="X118" s="306"/>
    </row>
    <row r="119" spans="1:26">
      <c r="E119" s="306"/>
      <c r="F119" s="306"/>
      <c r="G119" s="306"/>
      <c r="H119" s="306"/>
      <c r="I119" s="307"/>
      <c r="J119" s="307"/>
      <c r="K119" s="307"/>
    </row>
    <row r="120" spans="1:26">
      <c r="E120" s="306"/>
      <c r="F120" s="306"/>
      <c r="G120" s="306"/>
      <c r="H120" s="306"/>
      <c r="I120" s="307"/>
      <c r="J120" s="307"/>
      <c r="K120" s="307"/>
    </row>
    <row r="121" spans="1:26">
      <c r="E121" s="306"/>
      <c r="F121" s="306"/>
      <c r="G121" s="306"/>
      <c r="H121" s="306"/>
      <c r="I121" s="307"/>
      <c r="J121" s="307"/>
      <c r="K121" s="307"/>
    </row>
    <row r="122" spans="1:26">
      <c r="E122" s="306"/>
      <c r="F122" s="306"/>
      <c r="G122" s="306"/>
      <c r="H122" s="306"/>
      <c r="I122" s="307"/>
      <c r="J122" s="307"/>
      <c r="K122" s="307"/>
    </row>
    <row r="123" spans="1:26">
      <c r="E123" s="306"/>
      <c r="F123" s="306"/>
      <c r="G123" s="306"/>
      <c r="H123" s="306"/>
      <c r="I123" s="307"/>
      <c r="J123" s="307"/>
      <c r="K123" s="307"/>
    </row>
    <row r="124" spans="1:26">
      <c r="E124" s="306"/>
      <c r="F124" s="306"/>
      <c r="G124" s="306"/>
      <c r="H124" s="306"/>
      <c r="I124" s="307"/>
      <c r="J124" s="307"/>
      <c r="K124" s="307"/>
    </row>
    <row r="125" spans="1:26">
      <c r="E125" s="306"/>
      <c r="F125" s="306"/>
      <c r="G125" s="306"/>
      <c r="H125" s="306"/>
      <c r="I125" s="307"/>
      <c r="J125" s="307"/>
      <c r="K125" s="307"/>
    </row>
    <row r="126" spans="1:26">
      <c r="E126" s="306"/>
      <c r="F126" s="306"/>
      <c r="G126" s="306"/>
      <c r="H126" s="306"/>
      <c r="I126" s="307"/>
      <c r="J126" s="307"/>
      <c r="K126" s="307"/>
    </row>
    <row r="127" spans="1:26">
      <c r="E127" s="306"/>
      <c r="F127" s="306"/>
      <c r="G127" s="306"/>
      <c r="H127" s="306"/>
      <c r="I127" s="307"/>
      <c r="J127" s="307"/>
      <c r="K127" s="307"/>
    </row>
    <row r="128" spans="1:26">
      <c r="E128" s="306"/>
      <c r="F128" s="306"/>
      <c r="G128" s="306"/>
      <c r="H128" s="306"/>
      <c r="I128" s="307"/>
      <c r="J128" s="307"/>
      <c r="K128" s="307"/>
    </row>
    <row r="129" spans="5:11">
      <c r="E129" s="306"/>
      <c r="F129" s="306"/>
      <c r="G129" s="306"/>
      <c r="H129" s="306"/>
      <c r="I129" s="307"/>
      <c r="J129" s="307"/>
      <c r="K129" s="307"/>
    </row>
    <row r="130" spans="5:11">
      <c r="E130" s="306"/>
      <c r="F130" s="306"/>
      <c r="G130" s="306"/>
      <c r="H130" s="306"/>
      <c r="I130" s="307"/>
      <c r="J130" s="307"/>
      <c r="K130" s="307"/>
    </row>
    <row r="131" spans="5:11">
      <c r="E131" s="306"/>
      <c r="F131" s="306"/>
      <c r="G131" s="306"/>
      <c r="H131" s="306"/>
      <c r="I131" s="307"/>
      <c r="J131" s="307"/>
      <c r="K131" s="307"/>
    </row>
    <row r="132" spans="5:11">
      <c r="E132" s="306"/>
      <c r="F132" s="306"/>
      <c r="G132" s="306"/>
      <c r="H132" s="306"/>
      <c r="I132" s="307"/>
      <c r="J132" s="307"/>
      <c r="K132" s="307"/>
    </row>
    <row r="133" spans="5:11">
      <c r="E133" s="306"/>
      <c r="F133" s="306"/>
      <c r="G133" s="306"/>
      <c r="H133" s="306"/>
      <c r="I133" s="307"/>
      <c r="J133" s="307"/>
      <c r="K133" s="307"/>
    </row>
    <row r="134" spans="5:11">
      <c r="E134" s="306"/>
      <c r="F134" s="306"/>
      <c r="G134" s="306"/>
      <c r="H134" s="306"/>
      <c r="I134" s="307"/>
      <c r="J134" s="307"/>
      <c r="K134" s="307"/>
    </row>
    <row r="135" spans="5:11">
      <c r="E135" s="306"/>
      <c r="F135" s="306"/>
      <c r="G135" s="306"/>
      <c r="H135" s="306"/>
      <c r="I135" s="306"/>
      <c r="J135" s="306"/>
      <c r="K135" s="306"/>
    </row>
    <row r="136" spans="5:11">
      <c r="E136" s="306"/>
      <c r="F136" s="306"/>
      <c r="G136" s="306"/>
      <c r="H136" s="306"/>
      <c r="I136" s="306"/>
      <c r="J136" s="306"/>
      <c r="K136" s="306"/>
    </row>
    <row r="137" spans="5:11">
      <c r="E137" s="306"/>
      <c r="F137" s="306"/>
      <c r="G137" s="306"/>
      <c r="H137" s="306"/>
      <c r="I137" s="306"/>
      <c r="J137" s="306"/>
      <c r="K137" s="306"/>
    </row>
    <row r="138" spans="5:11">
      <c r="E138" s="306"/>
      <c r="F138" s="306"/>
      <c r="G138" s="306"/>
      <c r="H138" s="306"/>
      <c r="I138" s="306"/>
      <c r="J138" s="306"/>
      <c r="K138" s="306"/>
    </row>
    <row r="139" spans="5:11">
      <c r="E139" s="306"/>
      <c r="F139" s="306"/>
      <c r="G139" s="306"/>
      <c r="H139" s="306"/>
      <c r="I139" s="306"/>
      <c r="J139" s="306"/>
      <c r="K139" s="306"/>
    </row>
    <row r="140" spans="5:11">
      <c r="E140" s="306"/>
      <c r="F140" s="306"/>
      <c r="G140" s="306"/>
      <c r="H140" s="306"/>
      <c r="I140" s="306"/>
      <c r="J140" s="306"/>
      <c r="K140" s="306"/>
    </row>
    <row r="141" spans="5:11">
      <c r="E141" s="306"/>
      <c r="F141" s="306"/>
      <c r="G141" s="306"/>
      <c r="H141" s="306"/>
      <c r="I141" s="306"/>
      <c r="J141" s="306"/>
      <c r="K141" s="306"/>
    </row>
    <row r="142" spans="5:11">
      <c r="E142" s="306"/>
      <c r="F142" s="306"/>
      <c r="G142" s="306"/>
      <c r="H142" s="306"/>
      <c r="I142" s="306"/>
      <c r="J142" s="306"/>
      <c r="K142" s="306"/>
    </row>
  </sheetData>
  <sheetProtection algorithmName="SHA-512" hashValue="HiWU6GluZzoVNhXGjWjJYKkQ577GKBvEOiikhn/JXGUJ/fpbKVkLFp7mxkVlK3DTktWdSPB62BKixw8yZFNxNw==" saltValue="KZjFBOOnMQFY4CYLKOKzgw==" spinCount="100000" sheet="1" objects="1" scenarios="1" selectLockedCells="1"/>
  <mergeCells count="7">
    <mergeCell ref="A2:C2"/>
    <mergeCell ref="R28:T30"/>
    <mergeCell ref="V35:X35"/>
    <mergeCell ref="B35:C35"/>
    <mergeCell ref="A35:A36"/>
    <mergeCell ref="N35:P35"/>
    <mergeCell ref="R35:T35"/>
  </mergeCells>
  <conditionalFormatting sqref="N39:N46 N48:N53 N55:N57 N59:N60 N63:N65 N67:N75 N77:N81 N83:N86 N88:N90 N93">
    <cfRule type="cellIs" dxfId="56" priority="86" stopIfTrue="1" operator="equal">
      <formula>1</formula>
    </cfRule>
  </conditionalFormatting>
  <conditionalFormatting sqref="O39:O46 O48:O53 O55:O57 O59:O60 O63:O65 O67:O75 O77:O81 O83:O86 O88:O90 O93">
    <cfRule type="cellIs" dxfId="55" priority="85" stopIfTrue="1" operator="equal">
      <formula>1</formula>
    </cfRule>
  </conditionalFormatting>
  <conditionalFormatting sqref="P39:P46 P48:P53 P55:P57 P59:P60 P63:P65 P67:P75 P77:P81 P83:P86 P88:P90 P93">
    <cfRule type="cellIs" dxfId="54" priority="84" stopIfTrue="1" operator="equal">
      <formula>1</formula>
    </cfRule>
  </conditionalFormatting>
  <conditionalFormatting sqref="R39:R46 R48:R53 R55:R57 R59:R60 R63:R65 R67:R75 R77:R81 R83:R86 R88:R90 R93:R94">
    <cfRule type="cellIs" dxfId="53" priority="83" stopIfTrue="1" operator="equal">
      <formula>1</formula>
    </cfRule>
  </conditionalFormatting>
  <conditionalFormatting sqref="S39:S46 S48:S53 S55:S57 S59:S60 S63:S65 S67:S75 S77:S81 S83:S86 S88:S90 S93:S94">
    <cfRule type="cellIs" dxfId="52" priority="82" stopIfTrue="1" operator="equal">
      <formula>1</formula>
    </cfRule>
  </conditionalFormatting>
  <conditionalFormatting sqref="T39:T46 T48:T53 T55:T57 T59:T60 T63:T65 T67:T75 T77:T81 T83:T86 T88:T90 T93:T94">
    <cfRule type="cellIs" dxfId="51" priority="81" stopIfTrue="1" operator="equal">
      <formula>1</formula>
    </cfRule>
  </conditionalFormatting>
  <conditionalFormatting sqref="V39:V46 V48:V53 V55:V57 V59:V60 V63:V65 V67:V75 V77:V81 V83:V86 V88:V90 V93:V94">
    <cfRule type="cellIs" dxfId="50" priority="80" stopIfTrue="1" operator="equal">
      <formula>1</formula>
    </cfRule>
  </conditionalFormatting>
  <conditionalFormatting sqref="W39:W46 W48:W53 W55:W57 W59:W60 W63:W65 W67:W75 W77:W81 W83:W86 W88:W90 W93:W94">
    <cfRule type="cellIs" dxfId="49" priority="79" stopIfTrue="1" operator="equal">
      <formula>1</formula>
    </cfRule>
  </conditionalFormatting>
  <conditionalFormatting sqref="X39:X46 X48:X53 X55:X57 X59:X60 X63:X65 X67:X75 X77:X81 X83:X86 X88:X90 X93:X94">
    <cfRule type="cellIs" dxfId="48" priority="78" stopIfTrue="1" operator="equal">
      <formula>1</formula>
    </cfRule>
  </conditionalFormatting>
  <conditionalFormatting sqref="M5:M7">
    <cfRule type="containsText" dxfId="47" priority="65" operator="containsText" text="PC">
      <formula>NOT(ISERROR(SEARCH("PC",M5)))</formula>
    </cfRule>
  </conditionalFormatting>
  <conditionalFormatting sqref="N10:P10">
    <cfRule type="dataBar" priority="55">
      <dataBar>
        <cfvo type="min"/>
        <cfvo type="max"/>
        <color rgb="FF638EC6"/>
      </dataBar>
      <extLst>
        <ext xmlns:x14="http://schemas.microsoft.com/office/spreadsheetml/2009/9/main" uri="{B025F937-C7B1-47D3-B67F-A62EFF666E3E}">
          <x14:id>{64173252-371E-DE42-8135-6F852609829F}</x14:id>
        </ext>
      </extLst>
    </cfRule>
  </conditionalFormatting>
  <conditionalFormatting sqref="S31 R28">
    <cfRule type="containsText" dxfId="46" priority="47" operator="containsText" text="Gold">
      <formula>NOT(ISERROR(SEARCH("Gold",R28)))</formula>
    </cfRule>
    <cfRule type="containsText" dxfId="45" priority="48" operator="containsText" text="Silver">
      <formula>NOT(ISERROR(SEARCH("Silver",R28)))</formula>
    </cfRule>
    <cfRule type="containsText" dxfId="44" priority="49" operator="containsText" text="Bronze">
      <formula>NOT(ISERROR(SEARCH("Bronze",R28)))</formula>
    </cfRule>
    <cfRule type="containsText" dxfId="43" priority="50" operator="containsText" text="Not">
      <formula>NOT(ISERROR(SEARCH("Not",R28)))</formula>
    </cfRule>
  </conditionalFormatting>
  <conditionalFormatting sqref="N15:X17">
    <cfRule type="dataBar" priority="46">
      <dataBar>
        <cfvo type="min"/>
        <cfvo type="max"/>
        <color rgb="FF638EC6"/>
      </dataBar>
      <extLst>
        <ext xmlns:x14="http://schemas.microsoft.com/office/spreadsheetml/2009/9/main" uri="{B025F937-C7B1-47D3-B67F-A62EFF666E3E}">
          <x14:id>{B135A355-E0A6-BC48-840B-A5D42D1AD14D}</x14:id>
        </ext>
      </extLst>
    </cfRule>
  </conditionalFormatting>
  <conditionalFormatting sqref="R10:T10">
    <cfRule type="dataBar" priority="45">
      <dataBar>
        <cfvo type="min"/>
        <cfvo type="max"/>
        <color rgb="FF638EC6"/>
      </dataBar>
      <extLst>
        <ext xmlns:x14="http://schemas.microsoft.com/office/spreadsheetml/2009/9/main" uri="{B025F937-C7B1-47D3-B67F-A62EFF666E3E}">
          <x14:id>{1DADA23C-C648-AF40-99A4-07D6F70F61C2}</x14:id>
        </ext>
      </extLst>
    </cfRule>
  </conditionalFormatting>
  <conditionalFormatting sqref="V10:X10">
    <cfRule type="dataBar" priority="44">
      <dataBar>
        <cfvo type="min"/>
        <cfvo type="max"/>
        <color rgb="FF638EC6"/>
      </dataBar>
      <extLst>
        <ext xmlns:x14="http://schemas.microsoft.com/office/spreadsheetml/2009/9/main" uri="{B025F937-C7B1-47D3-B67F-A62EFF666E3E}">
          <x14:id>{28606798-6ABE-5141-AD1C-5F1BE169067B}</x14:id>
        </ext>
      </extLst>
    </cfRule>
  </conditionalFormatting>
  <conditionalFormatting sqref="R96:R98">
    <cfRule type="cellIs" dxfId="42" priority="43" stopIfTrue="1" operator="equal">
      <formula>1</formula>
    </cfRule>
  </conditionalFormatting>
  <conditionalFormatting sqref="S96:S98">
    <cfRule type="cellIs" dxfId="41" priority="42" stopIfTrue="1" operator="equal">
      <formula>1</formula>
    </cfRule>
  </conditionalFormatting>
  <conditionalFormatting sqref="T96:T98">
    <cfRule type="cellIs" dxfId="40" priority="41" stopIfTrue="1" operator="equal">
      <formula>1</formula>
    </cfRule>
  </conditionalFormatting>
  <conditionalFormatting sqref="R100:R104">
    <cfRule type="cellIs" dxfId="39" priority="40" stopIfTrue="1" operator="equal">
      <formula>1</formula>
    </cfRule>
  </conditionalFormatting>
  <conditionalFormatting sqref="S100:S104">
    <cfRule type="cellIs" dxfId="38" priority="39" stopIfTrue="1" operator="equal">
      <formula>1</formula>
    </cfRule>
  </conditionalFormatting>
  <conditionalFormatting sqref="T100:T104">
    <cfRule type="cellIs" dxfId="37" priority="38" stopIfTrue="1" operator="equal">
      <formula>1</formula>
    </cfRule>
  </conditionalFormatting>
  <conditionalFormatting sqref="R106:R110">
    <cfRule type="cellIs" dxfId="36" priority="37" stopIfTrue="1" operator="equal">
      <formula>1</formula>
    </cfRule>
  </conditionalFormatting>
  <conditionalFormatting sqref="S106:S110">
    <cfRule type="cellIs" dxfId="35" priority="36" stopIfTrue="1" operator="equal">
      <formula>1</formula>
    </cfRule>
  </conditionalFormatting>
  <conditionalFormatting sqref="T106:T110">
    <cfRule type="cellIs" dxfId="34" priority="35" stopIfTrue="1" operator="equal">
      <formula>1</formula>
    </cfRule>
  </conditionalFormatting>
  <conditionalFormatting sqref="R112:R114">
    <cfRule type="cellIs" dxfId="33" priority="34" stopIfTrue="1" operator="equal">
      <formula>1</formula>
    </cfRule>
  </conditionalFormatting>
  <conditionalFormatting sqref="S112:S114">
    <cfRule type="cellIs" dxfId="32" priority="33" stopIfTrue="1" operator="equal">
      <formula>1</formula>
    </cfRule>
  </conditionalFormatting>
  <conditionalFormatting sqref="T112:T114">
    <cfRule type="cellIs" dxfId="31" priority="32" stopIfTrue="1" operator="equal">
      <formula>1</formula>
    </cfRule>
  </conditionalFormatting>
  <conditionalFormatting sqref="V96:V98">
    <cfRule type="cellIs" dxfId="30" priority="31" stopIfTrue="1" operator="equal">
      <formula>1</formula>
    </cfRule>
  </conditionalFormatting>
  <conditionalFormatting sqref="W96:W98">
    <cfRule type="cellIs" dxfId="29" priority="30" stopIfTrue="1" operator="equal">
      <formula>1</formula>
    </cfRule>
  </conditionalFormatting>
  <conditionalFormatting sqref="X96:X98">
    <cfRule type="cellIs" dxfId="28" priority="29" stopIfTrue="1" operator="equal">
      <formula>1</formula>
    </cfRule>
  </conditionalFormatting>
  <conditionalFormatting sqref="V100:V104">
    <cfRule type="cellIs" dxfId="27" priority="28" stopIfTrue="1" operator="equal">
      <formula>1</formula>
    </cfRule>
  </conditionalFormatting>
  <conditionalFormatting sqref="W100:W104">
    <cfRule type="cellIs" dxfId="26" priority="27" stopIfTrue="1" operator="equal">
      <formula>1</formula>
    </cfRule>
  </conditionalFormatting>
  <conditionalFormatting sqref="X100:X104">
    <cfRule type="cellIs" dxfId="25" priority="26" stopIfTrue="1" operator="equal">
      <formula>1</formula>
    </cfRule>
  </conditionalFormatting>
  <conditionalFormatting sqref="V106:V110">
    <cfRule type="cellIs" dxfId="24" priority="25" stopIfTrue="1" operator="equal">
      <formula>1</formula>
    </cfRule>
  </conditionalFormatting>
  <conditionalFormatting sqref="W106:W110">
    <cfRule type="cellIs" dxfId="23" priority="24" stopIfTrue="1" operator="equal">
      <formula>1</formula>
    </cfRule>
  </conditionalFormatting>
  <conditionalFormatting sqref="X106:X110">
    <cfRule type="cellIs" dxfId="22" priority="23" stopIfTrue="1" operator="equal">
      <formula>1</formula>
    </cfRule>
  </conditionalFormatting>
  <conditionalFormatting sqref="V112:V114">
    <cfRule type="cellIs" dxfId="21" priority="22" stopIfTrue="1" operator="equal">
      <formula>1</formula>
    </cfRule>
  </conditionalFormatting>
  <conditionalFormatting sqref="W112:W114">
    <cfRule type="cellIs" dxfId="20" priority="21" stopIfTrue="1" operator="equal">
      <formula>1</formula>
    </cfRule>
  </conditionalFormatting>
  <conditionalFormatting sqref="X112:X114">
    <cfRule type="cellIs" dxfId="19" priority="20" stopIfTrue="1" operator="equal">
      <formula>1</formula>
    </cfRule>
  </conditionalFormatting>
  <conditionalFormatting sqref="N96:N98">
    <cfRule type="cellIs" dxfId="18" priority="19" stopIfTrue="1" operator="equal">
      <formula>1</formula>
    </cfRule>
  </conditionalFormatting>
  <conditionalFormatting sqref="O96:O98">
    <cfRule type="cellIs" dxfId="17" priority="18" stopIfTrue="1" operator="equal">
      <formula>1</formula>
    </cfRule>
  </conditionalFormatting>
  <conditionalFormatting sqref="P96:P98">
    <cfRule type="cellIs" dxfId="16" priority="17" stopIfTrue="1" operator="equal">
      <formula>1</formula>
    </cfRule>
  </conditionalFormatting>
  <conditionalFormatting sqref="N94">
    <cfRule type="cellIs" dxfId="15" priority="16" stopIfTrue="1" operator="equal">
      <formula>1</formula>
    </cfRule>
  </conditionalFormatting>
  <conditionalFormatting sqref="O94">
    <cfRule type="cellIs" dxfId="14" priority="15" stopIfTrue="1" operator="equal">
      <formula>1</formula>
    </cfRule>
  </conditionalFormatting>
  <conditionalFormatting sqref="P94">
    <cfRule type="cellIs" dxfId="13" priority="14" stopIfTrue="1" operator="equal">
      <formula>1</formula>
    </cfRule>
  </conditionalFormatting>
  <conditionalFormatting sqref="N100:N104">
    <cfRule type="cellIs" dxfId="12" priority="13" stopIfTrue="1" operator="equal">
      <formula>1</formula>
    </cfRule>
  </conditionalFormatting>
  <conditionalFormatting sqref="O100:O104">
    <cfRule type="cellIs" dxfId="11" priority="12" stopIfTrue="1" operator="equal">
      <formula>1</formula>
    </cfRule>
  </conditionalFormatting>
  <conditionalFormatting sqref="P100:P104">
    <cfRule type="cellIs" dxfId="10" priority="11" stopIfTrue="1" operator="equal">
      <formula>1</formula>
    </cfRule>
  </conditionalFormatting>
  <conditionalFormatting sqref="N106:N110">
    <cfRule type="cellIs" dxfId="9" priority="10" stopIfTrue="1" operator="equal">
      <formula>1</formula>
    </cfRule>
  </conditionalFormatting>
  <conditionalFormatting sqref="O106:O110">
    <cfRule type="cellIs" dxfId="8" priority="9" stopIfTrue="1" operator="equal">
      <formula>1</formula>
    </cfRule>
  </conditionalFormatting>
  <conditionalFormatting sqref="P106:P110">
    <cfRule type="cellIs" dxfId="7" priority="8" stopIfTrue="1" operator="equal">
      <formula>1</formula>
    </cfRule>
  </conditionalFormatting>
  <conditionalFormatting sqref="N112:N114">
    <cfRule type="cellIs" dxfId="6" priority="7" stopIfTrue="1" operator="equal">
      <formula>1</formula>
    </cfRule>
  </conditionalFormatting>
  <conditionalFormatting sqref="O112:O114">
    <cfRule type="cellIs" dxfId="5" priority="6" stopIfTrue="1" operator="equal">
      <formula>1</formula>
    </cfRule>
  </conditionalFormatting>
  <conditionalFormatting sqref="P112:P114">
    <cfRule type="cellIs" dxfId="4" priority="5" stopIfTrue="1" operator="equal">
      <formula>1</formula>
    </cfRule>
  </conditionalFormatting>
  <conditionalFormatting sqref="V22:X22 R22:T22 N22:P22">
    <cfRule type="containsText" dxfId="3" priority="1" operator="containsText" text="Gold">
      <formula>NOT(ISERROR(SEARCH("Gold",N22)))</formula>
    </cfRule>
    <cfRule type="containsText" dxfId="2" priority="2" operator="containsText" text="Silver">
      <formula>NOT(ISERROR(SEARCH("Silver",N22)))</formula>
    </cfRule>
    <cfRule type="containsText" dxfId="1" priority="3" operator="containsText" text="Bronze">
      <formula>NOT(ISERROR(SEARCH("Bronze",N22)))</formula>
    </cfRule>
    <cfRule type="containsText" dxfId="0" priority="4" operator="containsText" text="Not">
      <formula>NOT(ISERROR(SEARCH("Not",N22)))</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64173252-371E-DE42-8135-6F852609829F}">
            <x14:dataBar minLength="0" maxLength="100" border="1" negativeBarBorderColorSameAsPositive="0">
              <x14:cfvo type="autoMin"/>
              <x14:cfvo type="autoMax"/>
              <x14:borderColor rgb="FF638EC6"/>
              <x14:negativeFillColor rgb="FFFF0000"/>
              <x14:negativeBorderColor rgb="FFFF0000"/>
              <x14:axisColor rgb="FF000000"/>
            </x14:dataBar>
          </x14:cfRule>
          <xm:sqref>N10:P10</xm:sqref>
        </x14:conditionalFormatting>
        <x14:conditionalFormatting xmlns:xm="http://schemas.microsoft.com/office/excel/2006/main">
          <x14:cfRule type="dataBar" id="{B135A355-E0A6-BC48-840B-A5D42D1AD14D}">
            <x14:dataBar minLength="0" maxLength="100" border="1" negativeBarBorderColorSameAsPositive="0">
              <x14:cfvo type="autoMin"/>
              <x14:cfvo type="autoMax"/>
              <x14:borderColor rgb="FF638EC6"/>
              <x14:negativeFillColor rgb="FFFF0000"/>
              <x14:negativeBorderColor rgb="FFFF0000"/>
              <x14:axisColor rgb="FF000000"/>
            </x14:dataBar>
          </x14:cfRule>
          <xm:sqref>N15:X17</xm:sqref>
        </x14:conditionalFormatting>
        <x14:conditionalFormatting xmlns:xm="http://schemas.microsoft.com/office/excel/2006/main">
          <x14:cfRule type="dataBar" id="{1DADA23C-C648-AF40-99A4-07D6F70F61C2}">
            <x14:dataBar minLength="0" maxLength="100" border="1" negativeBarBorderColorSameAsPositive="0">
              <x14:cfvo type="autoMin"/>
              <x14:cfvo type="autoMax"/>
              <x14:borderColor rgb="FF638EC6"/>
              <x14:negativeFillColor rgb="FFFF0000"/>
              <x14:negativeBorderColor rgb="FFFF0000"/>
              <x14:axisColor rgb="FF000000"/>
            </x14:dataBar>
          </x14:cfRule>
          <xm:sqref>R10:T10</xm:sqref>
        </x14:conditionalFormatting>
        <x14:conditionalFormatting xmlns:xm="http://schemas.microsoft.com/office/excel/2006/main">
          <x14:cfRule type="dataBar" id="{28606798-6ABE-5141-AD1C-5F1BE169067B}">
            <x14:dataBar minLength="0" maxLength="100" border="1" negativeBarBorderColorSameAsPositive="0">
              <x14:cfvo type="autoMin"/>
              <x14:cfvo type="autoMax"/>
              <x14:borderColor rgb="FF638EC6"/>
              <x14:negativeFillColor rgb="FFFF0000"/>
              <x14:negativeBorderColor rgb="FFFF0000"/>
              <x14:axisColor rgb="FF000000"/>
            </x14:dataBar>
          </x14:cfRule>
          <xm:sqref>V10:X10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DEFINITIONS!$B$7:$B$10</xm:f>
          </x14:formula1>
          <xm:sqref>B99:C99 B95:C95</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ABOUT</vt:lpstr>
      <vt:lpstr>WORKSHEET</vt:lpstr>
      <vt:lpstr>DEFINITIONS</vt:lpstr>
      <vt:lpstr>CALCULATIONS</vt:lpstr>
      <vt:lpstr>ABOUT!Print_Area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Chiara von Gunten</dc:creator>
  <cp:keywords/>
  <dc:description/>
  <cp:lastModifiedBy>Muhamad Arif Maulana</cp:lastModifiedBy>
  <cp:lastPrinted>2019-10-11T03:07:10Z</cp:lastPrinted>
  <dcterms:created xsi:type="dcterms:W3CDTF">2016-06-27T10:07:24Z</dcterms:created>
  <dcterms:modified xsi:type="dcterms:W3CDTF">2019-10-11T03:25:52Z</dcterms:modified>
  <cp:category/>
</cp:coreProperties>
</file>